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5" yWindow="75" windowWidth="7680" windowHeight="9045" activeTab="3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'Individual'!$C$5:$AN$52</definedName>
    <definedName name="_xlnm.Print_Area" localSheetId="3">'Individual'!$A$2:$AN$43</definedName>
    <definedName name="Imprimir_área_IM" localSheetId="3">'Individual'!$A$2:$AN$51</definedName>
  </definedNames>
  <calcPr fullCalcOnLoad="1"/>
</workbook>
</file>

<file path=xl/sharedStrings.xml><?xml version="1.0" encoding="utf-8"?>
<sst xmlns="http://schemas.openxmlformats.org/spreadsheetml/2006/main" count="161" uniqueCount="77">
  <si>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</si>
  <si>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</si>
  <si>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</si>
  <si>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</si>
  <si>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</si>
  <si>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</si>
  <si>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</si>
  <si>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</si>
  <si>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</si>
  <si>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</si>
  <si>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</si>
  <si>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</si>
  <si>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</si>
  <si>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</si>
  <si>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</si>
  <si>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</si>
  <si>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</si>
  <si>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</si>
  <si>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</si>
  <si>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</si>
  <si>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</si>
  <si>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</si>
  <si>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</si>
  <si>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</si>
  <si>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</si>
  <si>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</si>
  <si>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</si>
  <si>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</si>
  <si>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</si>
  <si>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2006-2007</t>
  </si>
  <si>
    <t>2a DIVISIÓ MASCULINA - B</t>
  </si>
  <si>
    <t>BARCELONA B</t>
  </si>
  <si>
    <t>NÀSTIC A</t>
  </si>
  <si>
    <t>FARTUCS</t>
  </si>
  <si>
    <t>VALLÈS B</t>
  </si>
  <si>
    <t>SEVEN-3</t>
  </si>
  <si>
    <t>FLECHA-1 A</t>
  </si>
  <si>
    <t>VICENÇ FERNÁNDEZ COLLADO</t>
  </si>
  <si>
    <t>JAVIER PORTABELLA CÓRDOBA</t>
  </si>
  <si>
    <t>DANIEL DOMENE CASANOVAS</t>
  </si>
  <si>
    <t>JOSÉ A. QUIRÓS GAVILÁN</t>
  </si>
  <si>
    <t>JOSÉ MARTÍNEZ LOPEZOSA</t>
  </si>
  <si>
    <t>ANGEL RUBIO TOCADOS</t>
  </si>
  <si>
    <t>RAFAEL VARONA BENAVENTE</t>
  </si>
  <si>
    <t>JOAN ALBERT RIONÉ</t>
  </si>
  <si>
    <t>SANTIAGO MORENO ORTEGA</t>
  </si>
  <si>
    <t>BENET BALLESPI SAMBOLA</t>
  </si>
  <si>
    <t>DOMINGO JIMÉNEZ LÓPEZ</t>
  </si>
  <si>
    <t>MARCEL CASAS VIDAL</t>
  </si>
  <si>
    <t>ERNEST GIRALT BATLLE</t>
  </si>
  <si>
    <t>JOAN C. MARTÍN ZARCO</t>
  </si>
  <si>
    <t>CARLES PASTOR ORENGO</t>
  </si>
  <si>
    <t>SERGI MARÍN LÓPEZ</t>
  </si>
  <si>
    <t>VALENTÍ MAS PUIGGROS</t>
  </si>
  <si>
    <t>SERGIO LUCAS PÉREZ</t>
  </si>
  <si>
    <t>JORDI OLMOS CAMPANALES</t>
  </si>
  <si>
    <t>BALBIR SINGH KAUR</t>
  </si>
  <si>
    <t>HÉCTOR ROCA ROIG</t>
  </si>
  <si>
    <t>MARC VALLÈS LÓPEZ</t>
  </si>
  <si>
    <t>RUBEN CRESPI UFANO</t>
  </si>
  <si>
    <t>JAVIER MARTÍNEZ PASTOR</t>
  </si>
  <si>
    <t>CARLOS AVILÉS VICO</t>
  </si>
  <si>
    <t>CARLOS MANCHON MAS</t>
  </si>
  <si>
    <t>JOSÉ MONTORO PORRAS</t>
  </si>
  <si>
    <t>EMILIO PÉREZ BANQUELLS</t>
  </si>
  <si>
    <t>PEDRO RODRÍGUEZ MARTÍ</t>
  </si>
  <si>
    <t>JAVIER TARIBÓ CAMARASA</t>
  </si>
  <si>
    <t>JOSÉ A. SORIANO MARZAL</t>
  </si>
  <si>
    <t>MARIO NICOLÁS LOSADA</t>
  </si>
  <si>
    <t>EMILIO HERNÁNDEZ AMAYA</t>
  </si>
  <si>
    <t>ENRIQUE URETA MACHUCA</t>
  </si>
  <si>
    <t>27-maig-07</t>
  </si>
  <si>
    <t>FERNANDO J. LÓPEZ GARCÍA</t>
  </si>
  <si>
    <t>GERARD MORENO CASTAN</t>
  </si>
  <si>
    <t>ANDREU AGUILÓ TORRIJOS</t>
  </si>
  <si>
    <t>JONATAN GARCÍA RODRÍGUEZ</t>
  </si>
  <si>
    <t>MANUEL CALZADO FERNÁNDEZ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</si>
</sst>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31">
      <selection activeCell="D34" sqref="D34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>
        <v>39033</v>
      </c>
      <c r="E7" s="8"/>
      <c r="G7" s="8"/>
      <c r="H7" s="8" t="s">
        <v>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">
        <v>31</v>
      </c>
      <c r="D9" s="20"/>
      <c r="E9" s="11">
        <v>3</v>
      </c>
      <c r="G9" s="9" t="s">
        <v>32</v>
      </c>
      <c r="I9" s="11">
        <v>7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33</v>
      </c>
      <c r="E11" s="11">
        <v>2</v>
      </c>
      <c r="F11" s="11"/>
      <c r="G11" s="9" t="s">
        <v>34</v>
      </c>
      <c r="I11" s="11">
        <v>8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35</v>
      </c>
      <c r="E13" s="11">
        <v>3</v>
      </c>
      <c r="F13" s="11"/>
      <c r="G13" s="9" t="s">
        <v>36</v>
      </c>
      <c r="I13" s="11">
        <v>7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SEVEN-3</v>
      </c>
      <c r="E15" s="11">
        <v>2</v>
      </c>
      <c r="F15" s="11"/>
      <c r="G15" s="9" t="str">
        <f>G11</f>
        <v>VALLÈS B</v>
      </c>
      <c r="I15" s="11">
        <v>8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BARCELONA B</v>
      </c>
      <c r="E17" s="11">
        <v>2</v>
      </c>
      <c r="F17" s="11"/>
      <c r="G17" s="9" t="str">
        <f>G13</f>
        <v>FLECHA-1 A</v>
      </c>
      <c r="I17" s="11">
        <v>8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NÀSTIC A</v>
      </c>
      <c r="E19" s="11">
        <v>6</v>
      </c>
      <c r="F19" s="11"/>
      <c r="G19" s="9" t="str">
        <f>C11</f>
        <v>FARTUCS</v>
      </c>
      <c r="I19" s="11">
        <v>4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FARTUCS</v>
      </c>
      <c r="E21" s="11">
        <v>2</v>
      </c>
      <c r="F21" s="11"/>
      <c r="G21" s="9" t="str">
        <f>C9</f>
        <v>BARCELONA B</v>
      </c>
      <c r="I21" s="11">
        <v>8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NÀSTIC A</v>
      </c>
      <c r="E23" s="11">
        <v>9</v>
      </c>
      <c r="F23" s="11"/>
      <c r="G23" s="9" t="str">
        <f>C13</f>
        <v>SEVEN-3</v>
      </c>
      <c r="I23" s="11">
        <v>1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FLECHA-1 A</v>
      </c>
      <c r="E25" s="11">
        <v>0</v>
      </c>
      <c r="F25" s="11"/>
      <c r="G25" s="9" t="str">
        <f>G11</f>
        <v>VALLÈS B</v>
      </c>
      <c r="I25" s="11">
        <v>10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NÀSTIC A</v>
      </c>
      <c r="E27" s="11">
        <v>6</v>
      </c>
      <c r="F27" s="11"/>
      <c r="G27" s="9" t="str">
        <f>G13</f>
        <v>FLECHA-1 A</v>
      </c>
      <c r="I27" s="11">
        <v>4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VALLÈS B</v>
      </c>
      <c r="E29" s="11">
        <v>7</v>
      </c>
      <c r="F29" s="11"/>
      <c r="G29" s="9" t="str">
        <f>C9</f>
        <v>BARCELONA B</v>
      </c>
      <c r="I29" s="11">
        <v>3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FARTUCS</v>
      </c>
      <c r="E31" s="11">
        <v>0</v>
      </c>
      <c r="G31" s="9" t="str">
        <f>C13</f>
        <v>SEVEN-3</v>
      </c>
      <c r="I31" s="11">
        <v>10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BARCELONA B</v>
      </c>
      <c r="E33" s="11">
        <v>3</v>
      </c>
      <c r="G33" s="9" t="str">
        <f>C13</f>
        <v>SEVEN-3</v>
      </c>
      <c r="I33" s="11">
        <v>7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FLECHA-1 A</v>
      </c>
      <c r="E35" s="11">
        <v>10</v>
      </c>
      <c r="G35" s="9" t="str">
        <f>C11</f>
        <v>FARTUCS</v>
      </c>
      <c r="I35" s="11">
        <v>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VALLÈS B</v>
      </c>
      <c r="E37" s="11">
        <v>8</v>
      </c>
      <c r="G37" s="9" t="str">
        <f>G9</f>
        <v>NÀSTIC A</v>
      </c>
      <c r="I37" s="11">
        <v>2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12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34</v>
      </c>
      <c r="C45" s="39"/>
      <c r="D45" s="15"/>
      <c r="E45" s="44">
        <f>8+8+10+7+8</f>
        <v>41</v>
      </c>
      <c r="F45" s="46"/>
      <c r="G45" s="46"/>
      <c r="H45" s="43">
        <f aca="true" t="shared" si="0" ref="H45:H50">SUM(E45:G45)</f>
        <v>41</v>
      </c>
      <c r="J45" s="5"/>
      <c r="K45" s="5"/>
    </row>
    <row r="46" spans="2:11" ht="20.25">
      <c r="B46" s="30" t="s">
        <v>32</v>
      </c>
      <c r="C46" s="26"/>
      <c r="D46" s="13"/>
      <c r="E46" s="44">
        <f>7+6+9+6+2</f>
        <v>30</v>
      </c>
      <c r="F46" s="45"/>
      <c r="G46" s="45"/>
      <c r="H46" s="43">
        <f t="shared" si="0"/>
        <v>30</v>
      </c>
      <c r="J46" s="14"/>
      <c r="K46" s="14"/>
    </row>
    <row r="47" spans="2:11" ht="20.25">
      <c r="B47" s="38" t="s">
        <v>36</v>
      </c>
      <c r="C47" s="39"/>
      <c r="D47" s="15"/>
      <c r="E47" s="44">
        <f>7+8+0+4+10</f>
        <v>29</v>
      </c>
      <c r="F47" s="45"/>
      <c r="G47" s="45"/>
      <c r="H47" s="43">
        <f t="shared" si="0"/>
        <v>29</v>
      </c>
      <c r="J47" s="14"/>
      <c r="K47" s="14"/>
    </row>
    <row r="48" spans="2:11" ht="20.25">
      <c r="B48" s="30" t="s">
        <v>35</v>
      </c>
      <c r="C48" s="26"/>
      <c r="D48" s="13"/>
      <c r="E48" s="44">
        <f>3+2+1+10+7</f>
        <v>23</v>
      </c>
      <c r="F48" s="45"/>
      <c r="G48" s="45"/>
      <c r="H48" s="43">
        <f t="shared" si="0"/>
        <v>23</v>
      </c>
      <c r="J48" s="14"/>
      <c r="K48" s="14"/>
    </row>
    <row r="49" spans="2:11" ht="20.25">
      <c r="B49" s="38" t="s">
        <v>31</v>
      </c>
      <c r="C49" s="41"/>
      <c r="D49" s="42"/>
      <c r="E49" s="44">
        <f>3+2+8+3+3</f>
        <v>19</v>
      </c>
      <c r="F49" s="45"/>
      <c r="G49" s="45"/>
      <c r="H49" s="43">
        <f t="shared" si="0"/>
        <v>19</v>
      </c>
      <c r="J49" s="14"/>
      <c r="K49" s="14"/>
    </row>
    <row r="50" spans="2:11" ht="20.25">
      <c r="B50" s="38" t="s">
        <v>33</v>
      </c>
      <c r="C50" s="39"/>
      <c r="D50" s="41"/>
      <c r="E50" s="44">
        <f>2+4+2+0+0</f>
        <v>8</v>
      </c>
      <c r="F50" s="45"/>
      <c r="G50" s="45"/>
      <c r="H50" s="43">
        <f t="shared" si="0"/>
        <v>8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31">
      <selection activeCell="D39" sqref="D39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>
        <v>39131</v>
      </c>
      <c r="E7" s="8"/>
      <c r="G7" s="8"/>
      <c r="H7" s="8" t="s">
        <v>24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BARCELONA B</v>
      </c>
      <c r="D9" s="20"/>
      <c r="E9" s="11">
        <v>1</v>
      </c>
      <c r="G9" s="9" t="str">
        <f>'Equips 1aC'!G9</f>
        <v>NÀSTIC A</v>
      </c>
      <c r="I9" s="11">
        <v>9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FARTUCS</v>
      </c>
      <c r="E11" s="11">
        <v>2</v>
      </c>
      <c r="F11" s="11"/>
      <c r="G11" s="9" t="str">
        <f>'Equips 1aC'!G11</f>
        <v>VALLÈS B</v>
      </c>
      <c r="I11" s="11">
        <v>8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SEVEN-3</v>
      </c>
      <c r="E13" s="11">
        <v>7</v>
      </c>
      <c r="F13" s="11"/>
      <c r="G13" s="9" t="str">
        <f>'Equips 1aC'!G13</f>
        <v>FLECHA-1 A</v>
      </c>
      <c r="I13" s="11">
        <v>3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SEVEN-3</v>
      </c>
      <c r="E15" s="11">
        <v>7</v>
      </c>
      <c r="F15" s="11"/>
      <c r="G15" s="9" t="str">
        <f>G11</f>
        <v>VALLÈS B</v>
      </c>
      <c r="I15" s="11">
        <v>3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BARCELONA B</v>
      </c>
      <c r="E17" s="11">
        <v>7</v>
      </c>
      <c r="F17" s="11"/>
      <c r="G17" s="9" t="str">
        <f>G13</f>
        <v>FLECHA-1 A</v>
      </c>
      <c r="I17" s="11">
        <v>3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NÀSTIC A</v>
      </c>
      <c r="E19" s="11">
        <v>10</v>
      </c>
      <c r="F19" s="11"/>
      <c r="G19" s="9" t="str">
        <f>C11</f>
        <v>FARTUCS</v>
      </c>
      <c r="I19" s="11">
        <v>0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FARTUCS</v>
      </c>
      <c r="E21" s="11">
        <v>1</v>
      </c>
      <c r="F21" s="11"/>
      <c r="G21" s="9" t="str">
        <f>C9</f>
        <v>BARCELONA B</v>
      </c>
      <c r="I21" s="11">
        <v>9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NÀSTIC A</v>
      </c>
      <c r="E23" s="11">
        <v>9</v>
      </c>
      <c r="F23" s="11"/>
      <c r="G23" s="9" t="str">
        <f>C13</f>
        <v>SEVEN-3</v>
      </c>
      <c r="I23" s="11">
        <v>1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FLECHA-1 A</v>
      </c>
      <c r="E25" s="11">
        <v>7</v>
      </c>
      <c r="F25" s="11"/>
      <c r="G25" s="9" t="str">
        <f>G11</f>
        <v>VALLÈS B</v>
      </c>
      <c r="I25" s="11">
        <v>3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NÀSTIC A</v>
      </c>
      <c r="E27" s="11">
        <v>8</v>
      </c>
      <c r="F27" s="11"/>
      <c r="G27" s="9" t="str">
        <f>G13</f>
        <v>FLECHA-1 A</v>
      </c>
      <c r="I27" s="11">
        <v>2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VALLÈS B</v>
      </c>
      <c r="E29" s="11">
        <v>8</v>
      </c>
      <c r="F29" s="11"/>
      <c r="G29" s="9" t="str">
        <f>C9</f>
        <v>BARCELONA B</v>
      </c>
      <c r="I29" s="11">
        <v>2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FARTUCS</v>
      </c>
      <c r="E31" s="11">
        <v>8</v>
      </c>
      <c r="G31" s="9" t="str">
        <f>C13</f>
        <v>SEVEN-3</v>
      </c>
      <c r="I31" s="11">
        <v>2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BARCELONA B</v>
      </c>
      <c r="E33" s="11">
        <v>9</v>
      </c>
      <c r="G33" s="9" t="str">
        <f>C13</f>
        <v>SEVEN-3</v>
      </c>
      <c r="I33" s="11">
        <v>1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FLECHA-1 A</v>
      </c>
      <c r="E35" s="11">
        <v>7</v>
      </c>
      <c r="G35" s="9" t="str">
        <f>C11</f>
        <v>FARTUCS</v>
      </c>
      <c r="I35" s="11">
        <v>3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VALLÈS B</v>
      </c>
      <c r="E37" s="11">
        <v>2</v>
      </c>
      <c r="G37" s="9" t="str">
        <f>G9</f>
        <v>NÀSTIC A</v>
      </c>
      <c r="I37" s="11">
        <v>8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25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32</v>
      </c>
      <c r="C45" s="39"/>
      <c r="D45" s="15"/>
      <c r="E45" s="44">
        <f>7+6+9+6+2</f>
        <v>30</v>
      </c>
      <c r="F45" s="44">
        <f>9+10+9+8+8</f>
        <v>44</v>
      </c>
      <c r="G45" s="45"/>
      <c r="H45" s="43">
        <f aca="true" t="shared" si="0" ref="H45:H50">SUM(E45:G45)</f>
        <v>74</v>
      </c>
      <c r="J45" s="5"/>
      <c r="K45" s="5"/>
    </row>
    <row r="46" spans="2:11" ht="20.25">
      <c r="B46" s="30" t="s">
        <v>34</v>
      </c>
      <c r="C46" s="26"/>
      <c r="D46" s="13"/>
      <c r="E46" s="44">
        <f>8+8+10+7+8</f>
        <v>41</v>
      </c>
      <c r="F46" s="44">
        <f>8+3+3+8+2</f>
        <v>24</v>
      </c>
      <c r="G46" s="45"/>
      <c r="H46" s="43">
        <f t="shared" si="0"/>
        <v>65</v>
      </c>
      <c r="J46" s="14"/>
      <c r="K46" s="14"/>
    </row>
    <row r="47" spans="2:11" ht="20.25">
      <c r="B47" s="38" t="s">
        <v>36</v>
      </c>
      <c r="C47" s="39"/>
      <c r="D47" s="15"/>
      <c r="E47" s="44">
        <f>7+8+0+4+10</f>
        <v>29</v>
      </c>
      <c r="F47" s="44">
        <f>3+3+7+2+7</f>
        <v>22</v>
      </c>
      <c r="G47" s="46"/>
      <c r="H47" s="43">
        <f t="shared" si="0"/>
        <v>51</v>
      </c>
      <c r="J47" s="14"/>
      <c r="K47" s="14"/>
    </row>
    <row r="48" spans="2:11" ht="20.25">
      <c r="B48" s="30" t="s">
        <v>31</v>
      </c>
      <c r="C48" s="13"/>
      <c r="D48" s="14"/>
      <c r="E48" s="44">
        <f>3+2+8+3+3</f>
        <v>19</v>
      </c>
      <c r="F48" s="44">
        <f>1+7+9+2+9</f>
        <v>28</v>
      </c>
      <c r="G48" s="45"/>
      <c r="H48" s="43">
        <f t="shared" si="0"/>
        <v>47</v>
      </c>
      <c r="J48" s="14"/>
      <c r="K48" s="14"/>
    </row>
    <row r="49" spans="2:11" ht="20.25">
      <c r="B49" s="38" t="s">
        <v>35</v>
      </c>
      <c r="C49" s="39"/>
      <c r="D49" s="15"/>
      <c r="E49" s="44">
        <f>3+2+1+10+7</f>
        <v>23</v>
      </c>
      <c r="F49" s="44">
        <f>7+7+1+2+1</f>
        <v>18</v>
      </c>
      <c r="G49" s="45"/>
      <c r="H49" s="43">
        <f t="shared" si="0"/>
        <v>41</v>
      </c>
      <c r="J49" s="14"/>
      <c r="K49" s="14"/>
    </row>
    <row r="50" spans="2:11" ht="20.25">
      <c r="B50" s="38" t="s">
        <v>33</v>
      </c>
      <c r="C50" s="39"/>
      <c r="D50" s="41"/>
      <c r="E50" s="44">
        <f>2+4+2+0+0</f>
        <v>8</v>
      </c>
      <c r="F50" s="44">
        <f>2+0+1+8+3</f>
        <v>14</v>
      </c>
      <c r="G50" s="45"/>
      <c r="H50" s="43">
        <f t="shared" si="0"/>
        <v>22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30">
      <selection activeCell="E40" sqref="E40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 t="s">
        <v>71</v>
      </c>
      <c r="E7" s="8"/>
      <c r="G7" s="8"/>
      <c r="H7" s="8" t="s">
        <v>26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BARCELONA B</v>
      </c>
      <c r="D9" s="20"/>
      <c r="E9" s="11">
        <v>0</v>
      </c>
      <c r="G9" s="9" t="str">
        <f>'Equips 1aC'!G9</f>
        <v>NÀSTIC A</v>
      </c>
      <c r="I9" s="11">
        <v>10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FARTUCS</v>
      </c>
      <c r="E11" s="11">
        <v>7</v>
      </c>
      <c r="F11" s="11"/>
      <c r="G11" s="9" t="str">
        <f>'Equips 1aC'!G11</f>
        <v>VALLÈS B</v>
      </c>
      <c r="I11" s="11">
        <v>3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SEVEN-3</v>
      </c>
      <c r="E13" s="11">
        <v>4</v>
      </c>
      <c r="F13" s="11"/>
      <c r="G13" s="9" t="str">
        <f>'Equips 1aC'!G13</f>
        <v>FLECHA-1 A</v>
      </c>
      <c r="I13" s="11">
        <v>6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SEVEN-3</v>
      </c>
      <c r="E15" s="11">
        <v>5</v>
      </c>
      <c r="F15" s="11"/>
      <c r="G15" s="9" t="str">
        <f>G11</f>
        <v>VALLÈS B</v>
      </c>
      <c r="I15" s="11">
        <v>5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BARCELONA B</v>
      </c>
      <c r="E17" s="11">
        <v>0</v>
      </c>
      <c r="F17" s="11"/>
      <c r="G17" s="9" t="str">
        <f>G13</f>
        <v>FLECHA-1 A</v>
      </c>
      <c r="I17" s="11">
        <v>10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NÀSTIC A</v>
      </c>
      <c r="E19" s="11">
        <v>7</v>
      </c>
      <c r="F19" s="11"/>
      <c r="G19" s="9" t="str">
        <f>C11</f>
        <v>FARTUCS</v>
      </c>
      <c r="I19" s="11">
        <v>3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FARTUCS</v>
      </c>
      <c r="E21" s="11">
        <v>4</v>
      </c>
      <c r="F21" s="11"/>
      <c r="G21" s="9" t="str">
        <f>C9</f>
        <v>BARCELONA B</v>
      </c>
      <c r="I21" s="11">
        <v>6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NÀSTIC A</v>
      </c>
      <c r="E23" s="11">
        <v>8</v>
      </c>
      <c r="F23" s="11"/>
      <c r="G23" s="9" t="str">
        <f>C13</f>
        <v>SEVEN-3</v>
      </c>
      <c r="I23" s="11">
        <v>2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FLECHA-1 A</v>
      </c>
      <c r="E25" s="11">
        <v>7</v>
      </c>
      <c r="F25" s="11"/>
      <c r="G25" s="9" t="str">
        <f>G11</f>
        <v>VALLÈS B</v>
      </c>
      <c r="I25" s="11">
        <v>3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10</v>
      </c>
      <c r="C27" s="9" t="str">
        <f>G9</f>
        <v>NÀSTIC A</v>
      </c>
      <c r="E27" s="11">
        <v>5</v>
      </c>
      <c r="F27" s="11"/>
      <c r="G27" s="9" t="str">
        <f>G13</f>
        <v>FLECHA-1 A</v>
      </c>
      <c r="I27" s="11">
        <v>5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VALLÈS B</v>
      </c>
      <c r="E29" s="11">
        <v>10</v>
      </c>
      <c r="F29" s="11"/>
      <c r="G29" s="9" t="str">
        <f>C9</f>
        <v>BARCELONA B</v>
      </c>
      <c r="I29" s="11">
        <v>0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FARTUCS</v>
      </c>
      <c r="E31" s="11">
        <v>0</v>
      </c>
      <c r="G31" s="9" t="str">
        <f>C13</f>
        <v>SEVEN-3</v>
      </c>
      <c r="I31" s="11">
        <v>10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BARCELONA B</v>
      </c>
      <c r="E33" s="11">
        <v>3</v>
      </c>
      <c r="G33" s="9" t="str">
        <f>C13</f>
        <v>SEVEN-3</v>
      </c>
      <c r="I33" s="11">
        <v>7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FLECHA-1 A</v>
      </c>
      <c r="E35" s="11">
        <v>9</v>
      </c>
      <c r="G35" s="9" t="str">
        <f>C11</f>
        <v>FARTUCS</v>
      </c>
      <c r="I35" s="11">
        <v>1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VALLÈS B</v>
      </c>
      <c r="E37" s="11">
        <v>8</v>
      </c>
      <c r="G37" s="9" t="str">
        <f>G9</f>
        <v>NÀSTIC A</v>
      </c>
      <c r="I37" s="11">
        <v>2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27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28</v>
      </c>
      <c r="H44" s="37" t="s">
        <v>2</v>
      </c>
    </row>
    <row r="45" spans="2:11" ht="20.25">
      <c r="B45" s="38" t="s">
        <v>32</v>
      </c>
      <c r="C45" s="39"/>
      <c r="D45" s="15"/>
      <c r="E45" s="44">
        <f>7+6+9+6+2</f>
        <v>30</v>
      </c>
      <c r="F45" s="44">
        <f>9+10+9+8+8</f>
        <v>44</v>
      </c>
      <c r="G45" s="44">
        <f>10+7+8+5+2</f>
        <v>32</v>
      </c>
      <c r="H45" s="43">
        <f aca="true" t="shared" si="0" ref="H45:H50">SUM(E45:G45)</f>
        <v>106</v>
      </c>
      <c r="J45" s="5"/>
      <c r="K45" s="5"/>
    </row>
    <row r="46" spans="2:11" ht="20.25">
      <c r="B46" s="30" t="s">
        <v>34</v>
      </c>
      <c r="C46" s="26"/>
      <c r="D46" s="13"/>
      <c r="E46" s="44">
        <f>8+8+10+7+8</f>
        <v>41</v>
      </c>
      <c r="F46" s="44">
        <f>8+3+3+8+2</f>
        <v>24</v>
      </c>
      <c r="G46" s="44">
        <f>3+5+3+10+8</f>
        <v>29</v>
      </c>
      <c r="H46" s="43">
        <f t="shared" si="0"/>
        <v>94</v>
      </c>
      <c r="J46" s="14"/>
      <c r="K46" s="14"/>
    </row>
    <row r="47" spans="2:11" ht="20.25">
      <c r="B47" s="38" t="s">
        <v>36</v>
      </c>
      <c r="C47" s="39"/>
      <c r="D47" s="15"/>
      <c r="E47" s="44">
        <f>7+8+0+4+10</f>
        <v>29</v>
      </c>
      <c r="F47" s="44">
        <f>3+3+7+2+7</f>
        <v>22</v>
      </c>
      <c r="G47" s="44">
        <f>6+10+7+5+9</f>
        <v>37</v>
      </c>
      <c r="H47" s="43">
        <f t="shared" si="0"/>
        <v>88</v>
      </c>
      <c r="J47" s="14"/>
      <c r="K47" s="14"/>
    </row>
    <row r="48" spans="2:11" ht="20.25">
      <c r="B48" s="30" t="s">
        <v>35</v>
      </c>
      <c r="C48" s="26"/>
      <c r="D48" s="13"/>
      <c r="E48" s="44">
        <f>3+2+1+10+7</f>
        <v>23</v>
      </c>
      <c r="F48" s="44">
        <f>7+7+1+2+1</f>
        <v>18</v>
      </c>
      <c r="G48" s="44">
        <f>4+5+2+10+7</f>
        <v>28</v>
      </c>
      <c r="H48" s="43">
        <f t="shared" si="0"/>
        <v>69</v>
      </c>
      <c r="J48" s="14"/>
      <c r="K48" s="14"/>
    </row>
    <row r="49" spans="2:11" ht="20.25">
      <c r="B49" s="38" t="s">
        <v>31</v>
      </c>
      <c r="C49" s="41"/>
      <c r="D49" s="42"/>
      <c r="E49" s="44">
        <f>3+2+8+3+3</f>
        <v>19</v>
      </c>
      <c r="F49" s="44">
        <f>1+7+9+2+9</f>
        <v>28</v>
      </c>
      <c r="G49" s="44">
        <f>0+0+6+0+3</f>
        <v>9</v>
      </c>
      <c r="H49" s="43">
        <f t="shared" si="0"/>
        <v>56</v>
      </c>
      <c r="J49" s="14"/>
      <c r="K49" s="14"/>
    </row>
    <row r="50" spans="2:11" ht="20.25">
      <c r="B50" s="38" t="s">
        <v>33</v>
      </c>
      <c r="C50" s="39"/>
      <c r="D50" s="41"/>
      <c r="E50" s="44">
        <f>2+4+2+0+0</f>
        <v>8</v>
      </c>
      <c r="F50" s="44">
        <f>2+0+1+8+3</f>
        <v>14</v>
      </c>
      <c r="G50" s="44">
        <f>7+3+4+0+1</f>
        <v>15</v>
      </c>
      <c r="H50" s="43">
        <f t="shared" si="0"/>
        <v>37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75" top="0.3937007874015748" bottom="1" header="0" footer="0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N84"/>
  <sheetViews>
    <sheetView tabSelected="1" zoomScale="75" zoomScaleNormal="75" workbookViewId="0" topLeftCell="A1">
      <pane ySplit="4" topLeftCell="BM5" activePane="bottomLeft" state="frozen"/>
      <selection pane="topLeft" activeCell="B1" sqref="B1"/>
      <selection pane="bottomLeft" activeCell="D19" sqref="D19"/>
    </sheetView>
  </sheetViews>
  <sheetFormatPr defaultColWidth="9.625" defaultRowHeight="12.75"/>
  <cols>
    <col min="1" max="1" width="3.875" style="2" customWidth="1"/>
    <col min="2" max="2" width="6.75390625" style="1" bestFit="1" customWidth="1"/>
    <col min="3" max="3" width="31.25390625" style="1" customWidth="1"/>
    <col min="4" max="4" width="15.50390625" style="1" bestFit="1" customWidth="1"/>
    <col min="5" max="34" width="3.625" style="1" hidden="1" customWidth="1"/>
    <col min="35" max="35" width="6.00390625" style="1" bestFit="1" customWidth="1"/>
    <col min="36" max="37" width="5.50390625" style="1" bestFit="1" customWidth="1"/>
    <col min="38" max="38" width="6.125" style="1" customWidth="1"/>
    <col min="39" max="39" width="7.25390625" style="1" bestFit="1" customWidth="1"/>
    <col min="40" max="40" width="10.00390625" style="1" bestFit="1" customWidth="1"/>
    <col min="41" max="16384" width="9.625" style="1" customWidth="1"/>
  </cols>
  <sheetData>
    <row r="2" spans="1:39" s="4" customFormat="1" ht="15.75">
      <c r="A2" s="5"/>
      <c r="C2" s="4" t="s">
        <v>4</v>
      </c>
      <c r="AI2" s="6"/>
      <c r="AJ2" s="6"/>
      <c r="AK2" s="6"/>
      <c r="AL2" s="6"/>
      <c r="AM2" s="6"/>
    </row>
    <row r="4" spans="1:40" s="4" customFormat="1" ht="15.75">
      <c r="A4" s="48"/>
      <c r="B4" s="47" t="s">
        <v>14</v>
      </c>
      <c r="C4" s="47" t="s">
        <v>0</v>
      </c>
      <c r="D4" s="47" t="s">
        <v>1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8" t="s">
        <v>17</v>
      </c>
      <c r="AJ4" s="48" t="s">
        <v>18</v>
      </c>
      <c r="AK4" s="48" t="s">
        <v>19</v>
      </c>
      <c r="AL4" s="48" t="s">
        <v>20</v>
      </c>
      <c r="AM4" s="48" t="s">
        <v>16</v>
      </c>
      <c r="AN4" s="48" t="s">
        <v>15</v>
      </c>
    </row>
    <row r="5" spans="1:40" ht="12.75">
      <c r="A5" s="50">
        <v>1</v>
      </c>
      <c r="B5" s="49">
        <v>19883</v>
      </c>
      <c r="C5" s="49" t="s">
        <v>72</v>
      </c>
      <c r="D5" s="49" t="s">
        <v>32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>
        <v>195</v>
      </c>
      <c r="Z5" s="49">
        <v>258</v>
      </c>
      <c r="AA5" s="49">
        <v>180</v>
      </c>
      <c r="AB5" s="49">
        <v>193</v>
      </c>
      <c r="AC5" s="49">
        <v>236</v>
      </c>
      <c r="AD5" s="49">
        <v>225</v>
      </c>
      <c r="AE5" s="49">
        <v>192</v>
      </c>
      <c r="AF5" s="49">
        <v>180</v>
      </c>
      <c r="AG5" s="49"/>
      <c r="AH5" s="49"/>
      <c r="AI5" s="50">
        <f aca="true" t="shared" si="0" ref="AI5:AI43">SUM(E5:N5)</f>
        <v>0</v>
      </c>
      <c r="AJ5" s="50">
        <f aca="true" t="shared" si="1" ref="AJ5:AJ43">SUM(O5:X5)</f>
        <v>0</v>
      </c>
      <c r="AK5" s="50">
        <f aca="true" t="shared" si="2" ref="AK5:AK43">SUM(Y5:AH5)</f>
        <v>1659</v>
      </c>
      <c r="AL5" s="50">
        <f aca="true" t="shared" si="3" ref="AL5:AL43">SUM(AI5:AK5)</f>
        <v>1659</v>
      </c>
      <c r="AM5" s="50">
        <f aca="true" t="shared" si="4" ref="AM5:AM43">COUNT(E5:AH5)</f>
        <v>8</v>
      </c>
      <c r="AN5" s="51">
        <f aca="true" t="shared" si="5" ref="AN5:AN43">(AL5/AM5)</f>
        <v>207.375</v>
      </c>
    </row>
    <row r="6" spans="1:40" ht="12.75">
      <c r="A6" s="50">
        <v>2</v>
      </c>
      <c r="B6" s="49">
        <v>19816</v>
      </c>
      <c r="C6" s="49" t="s">
        <v>41</v>
      </c>
      <c r="D6" s="49" t="s">
        <v>32</v>
      </c>
      <c r="E6" s="49">
        <v>169</v>
      </c>
      <c r="F6" s="49">
        <v>186</v>
      </c>
      <c r="G6" s="49">
        <v>171</v>
      </c>
      <c r="H6" s="49">
        <v>197</v>
      </c>
      <c r="I6" s="49">
        <v>209</v>
      </c>
      <c r="J6" s="49">
        <v>185</v>
      </c>
      <c r="K6" s="49"/>
      <c r="L6" s="49"/>
      <c r="M6" s="49">
        <v>184</v>
      </c>
      <c r="N6" s="49">
        <v>189</v>
      </c>
      <c r="O6" s="49">
        <v>220</v>
      </c>
      <c r="P6" s="49">
        <v>195</v>
      </c>
      <c r="Q6" s="49">
        <v>197</v>
      </c>
      <c r="R6" s="49">
        <v>190</v>
      </c>
      <c r="S6" s="49">
        <v>200</v>
      </c>
      <c r="T6" s="49">
        <v>236</v>
      </c>
      <c r="U6" s="49">
        <v>217</v>
      </c>
      <c r="V6" s="49">
        <v>220</v>
      </c>
      <c r="W6" s="49">
        <v>173</v>
      </c>
      <c r="X6" s="49">
        <v>168</v>
      </c>
      <c r="Y6" s="49"/>
      <c r="Z6" s="49"/>
      <c r="AA6" s="49"/>
      <c r="AB6" s="49"/>
      <c r="AC6" s="49">
        <v>217</v>
      </c>
      <c r="AD6" s="49">
        <v>207</v>
      </c>
      <c r="AE6" s="49">
        <v>205</v>
      </c>
      <c r="AF6" s="49">
        <v>224</v>
      </c>
      <c r="AG6" s="49">
        <v>167</v>
      </c>
      <c r="AH6" s="49">
        <v>180</v>
      </c>
      <c r="AI6" s="50">
        <f t="shared" si="0"/>
        <v>1490</v>
      </c>
      <c r="AJ6" s="50">
        <f t="shared" si="1"/>
        <v>2016</v>
      </c>
      <c r="AK6" s="50">
        <f t="shared" si="2"/>
        <v>1200</v>
      </c>
      <c r="AL6" s="50">
        <f t="shared" si="3"/>
        <v>4706</v>
      </c>
      <c r="AM6" s="50">
        <f t="shared" si="4"/>
        <v>24</v>
      </c>
      <c r="AN6" s="51">
        <f t="shared" si="5"/>
        <v>196.08333333333334</v>
      </c>
    </row>
    <row r="7" spans="1:40" ht="12.75">
      <c r="A7" s="50">
        <v>3</v>
      </c>
      <c r="B7" s="49">
        <v>33269</v>
      </c>
      <c r="C7" s="49" t="s">
        <v>44</v>
      </c>
      <c r="D7" s="49" t="s">
        <v>32</v>
      </c>
      <c r="E7" s="49">
        <v>201</v>
      </c>
      <c r="F7" s="49">
        <v>203</v>
      </c>
      <c r="G7" s="49">
        <v>184</v>
      </c>
      <c r="H7" s="49">
        <v>235</v>
      </c>
      <c r="I7" s="49">
        <v>157</v>
      </c>
      <c r="J7" s="49">
        <v>204</v>
      </c>
      <c r="K7" s="49">
        <v>196</v>
      </c>
      <c r="L7" s="49">
        <v>171</v>
      </c>
      <c r="M7" s="49">
        <v>224</v>
      </c>
      <c r="N7" s="49">
        <v>181</v>
      </c>
      <c r="O7" s="49">
        <v>161</v>
      </c>
      <c r="P7" s="49">
        <v>190</v>
      </c>
      <c r="Q7" s="49">
        <v>180</v>
      </c>
      <c r="R7" s="49">
        <v>209</v>
      </c>
      <c r="S7" s="49">
        <v>212</v>
      </c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50">
        <f t="shared" si="0"/>
        <v>1956</v>
      </c>
      <c r="AJ7" s="50">
        <f t="shared" si="1"/>
        <v>952</v>
      </c>
      <c r="AK7" s="50">
        <f t="shared" si="2"/>
        <v>0</v>
      </c>
      <c r="AL7" s="50">
        <f t="shared" si="3"/>
        <v>2908</v>
      </c>
      <c r="AM7" s="50">
        <f t="shared" si="4"/>
        <v>15</v>
      </c>
      <c r="AN7" s="51">
        <f t="shared" si="5"/>
        <v>193.86666666666667</v>
      </c>
    </row>
    <row r="8" spans="1:40" ht="12.75">
      <c r="A8" s="50">
        <v>4</v>
      </c>
      <c r="B8" s="49">
        <v>2885</v>
      </c>
      <c r="C8" s="49" t="s">
        <v>57</v>
      </c>
      <c r="D8" s="49" t="s">
        <v>35</v>
      </c>
      <c r="E8" s="49">
        <v>166</v>
      </c>
      <c r="F8" s="49">
        <v>186</v>
      </c>
      <c r="G8" s="49">
        <v>201</v>
      </c>
      <c r="H8" s="49">
        <v>188</v>
      </c>
      <c r="I8" s="49">
        <v>167</v>
      </c>
      <c r="J8" s="49">
        <v>168</v>
      </c>
      <c r="K8" s="49">
        <v>187</v>
      </c>
      <c r="L8" s="49">
        <v>232</v>
      </c>
      <c r="M8" s="49">
        <v>173</v>
      </c>
      <c r="N8" s="49">
        <v>193</v>
      </c>
      <c r="O8" s="49">
        <v>175</v>
      </c>
      <c r="P8" s="49">
        <v>178</v>
      </c>
      <c r="Q8" s="49">
        <v>144</v>
      </c>
      <c r="R8" s="49"/>
      <c r="S8" s="49"/>
      <c r="T8" s="49"/>
      <c r="U8" s="49"/>
      <c r="V8" s="49">
        <v>264</v>
      </c>
      <c r="W8" s="49">
        <v>151</v>
      </c>
      <c r="X8" s="49">
        <v>187</v>
      </c>
      <c r="Y8" s="49">
        <v>142</v>
      </c>
      <c r="Z8" s="49">
        <v>173</v>
      </c>
      <c r="AA8" s="49">
        <v>192</v>
      </c>
      <c r="AB8" s="49">
        <v>199</v>
      </c>
      <c r="AC8" s="49">
        <v>168</v>
      </c>
      <c r="AD8" s="49">
        <v>215</v>
      </c>
      <c r="AE8" s="49">
        <v>247</v>
      </c>
      <c r="AF8" s="49">
        <v>202</v>
      </c>
      <c r="AG8" s="49">
        <v>259</v>
      </c>
      <c r="AH8" s="49">
        <v>258</v>
      </c>
      <c r="AI8" s="50">
        <f t="shared" si="0"/>
        <v>1861</v>
      </c>
      <c r="AJ8" s="50">
        <f t="shared" si="1"/>
        <v>1099</v>
      </c>
      <c r="AK8" s="50">
        <f t="shared" si="2"/>
        <v>2055</v>
      </c>
      <c r="AL8" s="50">
        <f t="shared" si="3"/>
        <v>5015</v>
      </c>
      <c r="AM8" s="50">
        <f t="shared" si="4"/>
        <v>26</v>
      </c>
      <c r="AN8" s="51">
        <f t="shared" si="5"/>
        <v>192.8846153846154</v>
      </c>
    </row>
    <row r="9" spans="1:40" ht="12.75">
      <c r="A9" s="50">
        <v>5</v>
      </c>
      <c r="B9" s="49">
        <v>8301</v>
      </c>
      <c r="C9" s="49" t="s">
        <v>56</v>
      </c>
      <c r="D9" s="49" t="s">
        <v>34</v>
      </c>
      <c r="E9" s="49">
        <v>194</v>
      </c>
      <c r="F9" s="49">
        <v>175</v>
      </c>
      <c r="G9" s="49">
        <v>214</v>
      </c>
      <c r="H9" s="49">
        <v>182</v>
      </c>
      <c r="I9" s="49">
        <v>226</v>
      </c>
      <c r="J9" s="49">
        <v>212</v>
      </c>
      <c r="K9" s="49">
        <v>197</v>
      </c>
      <c r="L9" s="49">
        <v>231</v>
      </c>
      <c r="M9" s="49">
        <v>180</v>
      </c>
      <c r="N9" s="49">
        <v>152</v>
      </c>
      <c r="O9" s="49">
        <v>138</v>
      </c>
      <c r="P9" s="49">
        <v>150</v>
      </c>
      <c r="Q9" s="49"/>
      <c r="R9" s="49"/>
      <c r="S9" s="49">
        <v>245</v>
      </c>
      <c r="T9" s="49">
        <v>144</v>
      </c>
      <c r="U9" s="49">
        <v>170</v>
      </c>
      <c r="V9" s="49">
        <v>171</v>
      </c>
      <c r="W9" s="49">
        <v>155</v>
      </c>
      <c r="X9" s="49">
        <v>160</v>
      </c>
      <c r="Y9" s="49">
        <v>146</v>
      </c>
      <c r="Z9" s="49">
        <v>240</v>
      </c>
      <c r="AA9" s="49">
        <v>177</v>
      </c>
      <c r="AB9" s="49">
        <v>203</v>
      </c>
      <c r="AC9" s="49">
        <v>165</v>
      </c>
      <c r="AD9" s="49">
        <v>204</v>
      </c>
      <c r="AE9" s="49">
        <v>202</v>
      </c>
      <c r="AF9" s="49">
        <v>203</v>
      </c>
      <c r="AG9" s="49">
        <v>278</v>
      </c>
      <c r="AH9" s="49">
        <v>204</v>
      </c>
      <c r="AI9" s="50">
        <f t="shared" si="0"/>
        <v>1963</v>
      </c>
      <c r="AJ9" s="50">
        <f t="shared" si="1"/>
        <v>1333</v>
      </c>
      <c r="AK9" s="50">
        <f t="shared" si="2"/>
        <v>2022</v>
      </c>
      <c r="AL9" s="50">
        <f t="shared" si="3"/>
        <v>5318</v>
      </c>
      <c r="AM9" s="50">
        <f t="shared" si="4"/>
        <v>28</v>
      </c>
      <c r="AN9" s="51">
        <f t="shared" si="5"/>
        <v>189.92857142857142</v>
      </c>
    </row>
    <row r="10" spans="1:40" ht="12.75">
      <c r="A10" s="50">
        <v>6</v>
      </c>
      <c r="B10" s="49">
        <v>8293</v>
      </c>
      <c r="C10" s="52" t="s">
        <v>68</v>
      </c>
      <c r="D10" s="52" t="s">
        <v>31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>
        <v>192</v>
      </c>
      <c r="R10" s="52">
        <v>177</v>
      </c>
      <c r="S10" s="52">
        <v>191</v>
      </c>
      <c r="T10" s="52">
        <v>179</v>
      </c>
      <c r="U10" s="52">
        <v>205</v>
      </c>
      <c r="V10" s="52">
        <v>210</v>
      </c>
      <c r="W10" s="52">
        <v>170</v>
      </c>
      <c r="X10" s="52">
        <v>183</v>
      </c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0">
        <f t="shared" si="0"/>
        <v>0</v>
      </c>
      <c r="AJ10" s="50">
        <f t="shared" si="1"/>
        <v>1507</v>
      </c>
      <c r="AK10" s="50">
        <f t="shared" si="2"/>
        <v>0</v>
      </c>
      <c r="AL10" s="50">
        <f t="shared" si="3"/>
        <v>1507</v>
      </c>
      <c r="AM10" s="50">
        <f t="shared" si="4"/>
        <v>8</v>
      </c>
      <c r="AN10" s="51">
        <f t="shared" si="5"/>
        <v>188.375</v>
      </c>
    </row>
    <row r="11" spans="1:40" ht="12.75">
      <c r="A11" s="50">
        <v>7</v>
      </c>
      <c r="B11" s="49">
        <v>24804</v>
      </c>
      <c r="C11" s="49" t="s">
        <v>67</v>
      </c>
      <c r="D11" s="49" t="s">
        <v>31</v>
      </c>
      <c r="E11" s="49">
        <v>171</v>
      </c>
      <c r="F11" s="49">
        <v>174</v>
      </c>
      <c r="G11" s="49"/>
      <c r="H11" s="49"/>
      <c r="I11" s="49">
        <v>198</v>
      </c>
      <c r="J11" s="49">
        <v>167</v>
      </c>
      <c r="K11" s="49">
        <v>227</v>
      </c>
      <c r="L11" s="49">
        <v>196</v>
      </c>
      <c r="M11" s="49">
        <v>200</v>
      </c>
      <c r="N11" s="49">
        <v>181</v>
      </c>
      <c r="O11" s="49">
        <v>237</v>
      </c>
      <c r="P11" s="49">
        <v>168</v>
      </c>
      <c r="Q11" s="49">
        <v>171</v>
      </c>
      <c r="R11" s="49">
        <v>200</v>
      </c>
      <c r="S11" s="49">
        <v>177</v>
      </c>
      <c r="T11" s="49">
        <v>183</v>
      </c>
      <c r="U11" s="49">
        <v>192</v>
      </c>
      <c r="V11" s="49">
        <v>171</v>
      </c>
      <c r="W11" s="49">
        <v>178</v>
      </c>
      <c r="X11" s="49">
        <v>178</v>
      </c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50">
        <f t="shared" si="0"/>
        <v>1514</v>
      </c>
      <c r="AJ11" s="50">
        <f t="shared" si="1"/>
        <v>1855</v>
      </c>
      <c r="AK11" s="50">
        <f t="shared" si="2"/>
        <v>0</v>
      </c>
      <c r="AL11" s="50">
        <f t="shared" si="3"/>
        <v>3369</v>
      </c>
      <c r="AM11" s="50">
        <f t="shared" si="4"/>
        <v>18</v>
      </c>
      <c r="AN11" s="51">
        <f t="shared" si="5"/>
        <v>187.16666666666666</v>
      </c>
    </row>
    <row r="12" spans="1:40" ht="12.75">
      <c r="A12" s="50">
        <v>8</v>
      </c>
      <c r="B12" s="49">
        <v>8290</v>
      </c>
      <c r="C12" s="49" t="s">
        <v>63</v>
      </c>
      <c r="D12" s="49" t="s">
        <v>36</v>
      </c>
      <c r="E12" s="49">
        <v>168</v>
      </c>
      <c r="F12" s="49">
        <v>206</v>
      </c>
      <c r="G12" s="49">
        <v>154</v>
      </c>
      <c r="H12" s="49">
        <v>186</v>
      </c>
      <c r="I12" s="49">
        <v>164</v>
      </c>
      <c r="J12" s="49">
        <v>167</v>
      </c>
      <c r="K12" s="49">
        <v>134</v>
      </c>
      <c r="L12" s="49">
        <v>170</v>
      </c>
      <c r="M12" s="49">
        <v>152</v>
      </c>
      <c r="N12" s="49">
        <v>204</v>
      </c>
      <c r="O12" s="49">
        <v>160</v>
      </c>
      <c r="P12" s="49">
        <v>184</v>
      </c>
      <c r="Q12" s="49">
        <v>195</v>
      </c>
      <c r="R12" s="49">
        <v>175</v>
      </c>
      <c r="S12" s="49">
        <v>195</v>
      </c>
      <c r="T12" s="49">
        <v>230</v>
      </c>
      <c r="U12" s="49">
        <v>198</v>
      </c>
      <c r="V12" s="49">
        <v>189</v>
      </c>
      <c r="W12" s="49">
        <v>200</v>
      </c>
      <c r="X12" s="49">
        <v>186</v>
      </c>
      <c r="Y12" s="49">
        <v>172</v>
      </c>
      <c r="Z12" s="49">
        <v>209</v>
      </c>
      <c r="AA12" s="49">
        <v>205</v>
      </c>
      <c r="AB12" s="49">
        <v>203</v>
      </c>
      <c r="AC12" s="49">
        <v>212</v>
      </c>
      <c r="AD12" s="49">
        <v>176</v>
      </c>
      <c r="AE12" s="49">
        <v>173</v>
      </c>
      <c r="AF12" s="49">
        <v>202</v>
      </c>
      <c r="AG12" s="49">
        <v>187</v>
      </c>
      <c r="AH12" s="49">
        <v>169</v>
      </c>
      <c r="AI12" s="50">
        <f t="shared" si="0"/>
        <v>1705</v>
      </c>
      <c r="AJ12" s="50">
        <f t="shared" si="1"/>
        <v>1912</v>
      </c>
      <c r="AK12" s="50">
        <f t="shared" si="2"/>
        <v>1908</v>
      </c>
      <c r="AL12" s="50">
        <f t="shared" si="3"/>
        <v>5525</v>
      </c>
      <c r="AM12" s="50">
        <f t="shared" si="4"/>
        <v>30</v>
      </c>
      <c r="AN12" s="51">
        <f t="shared" si="5"/>
        <v>184.16666666666666</v>
      </c>
    </row>
    <row r="13" spans="1:40" ht="12.75">
      <c r="A13" s="50">
        <v>9</v>
      </c>
      <c r="B13" s="49">
        <v>19849</v>
      </c>
      <c r="C13" s="49" t="s">
        <v>65</v>
      </c>
      <c r="D13" s="49" t="s">
        <v>36</v>
      </c>
      <c r="E13" s="49">
        <v>206</v>
      </c>
      <c r="F13" s="49">
        <v>184</v>
      </c>
      <c r="G13" s="49">
        <v>177</v>
      </c>
      <c r="H13" s="49">
        <v>162</v>
      </c>
      <c r="I13" s="49">
        <v>196</v>
      </c>
      <c r="J13" s="49">
        <v>157</v>
      </c>
      <c r="K13" s="49">
        <v>217</v>
      </c>
      <c r="L13" s="49">
        <v>159</v>
      </c>
      <c r="M13" s="49">
        <v>219</v>
      </c>
      <c r="N13" s="49">
        <v>231</v>
      </c>
      <c r="O13" s="49">
        <v>192</v>
      </c>
      <c r="P13" s="49">
        <v>178</v>
      </c>
      <c r="Q13" s="49">
        <v>159</v>
      </c>
      <c r="R13" s="49">
        <v>201</v>
      </c>
      <c r="S13" s="49">
        <v>191</v>
      </c>
      <c r="T13" s="49">
        <v>215</v>
      </c>
      <c r="U13" s="49">
        <v>163</v>
      </c>
      <c r="V13" s="49">
        <v>181</v>
      </c>
      <c r="W13" s="49">
        <v>141</v>
      </c>
      <c r="X13" s="49">
        <v>180</v>
      </c>
      <c r="Y13" s="49">
        <v>167</v>
      </c>
      <c r="Z13" s="49">
        <v>154</v>
      </c>
      <c r="AA13" s="49">
        <v>215</v>
      </c>
      <c r="AB13" s="49">
        <v>159</v>
      </c>
      <c r="AC13" s="49">
        <v>168</v>
      </c>
      <c r="AD13" s="49">
        <v>218</v>
      </c>
      <c r="AE13" s="49">
        <v>171</v>
      </c>
      <c r="AF13" s="49">
        <v>191</v>
      </c>
      <c r="AG13" s="49"/>
      <c r="AH13" s="49"/>
      <c r="AI13" s="50">
        <f t="shared" si="0"/>
        <v>1908</v>
      </c>
      <c r="AJ13" s="50">
        <f t="shared" si="1"/>
        <v>1801</v>
      </c>
      <c r="AK13" s="50">
        <f t="shared" si="2"/>
        <v>1443</v>
      </c>
      <c r="AL13" s="50">
        <f t="shared" si="3"/>
        <v>5152</v>
      </c>
      <c r="AM13" s="50">
        <f t="shared" si="4"/>
        <v>28</v>
      </c>
      <c r="AN13" s="51">
        <f t="shared" si="5"/>
        <v>184</v>
      </c>
    </row>
    <row r="14" spans="1:40" ht="12.75">
      <c r="A14" s="50">
        <v>10</v>
      </c>
      <c r="B14" s="49">
        <v>19990</v>
      </c>
      <c r="C14" s="49" t="s">
        <v>53</v>
      </c>
      <c r="D14" s="49" t="s">
        <v>34</v>
      </c>
      <c r="E14" s="49">
        <v>183</v>
      </c>
      <c r="F14" s="49">
        <v>171</v>
      </c>
      <c r="G14" s="49">
        <v>167</v>
      </c>
      <c r="H14" s="49">
        <v>168</v>
      </c>
      <c r="I14" s="49"/>
      <c r="J14" s="49"/>
      <c r="K14" s="49">
        <v>176</v>
      </c>
      <c r="L14" s="49">
        <v>179</v>
      </c>
      <c r="M14" s="49">
        <v>183</v>
      </c>
      <c r="N14" s="49">
        <v>169</v>
      </c>
      <c r="O14" s="49"/>
      <c r="P14" s="49"/>
      <c r="Q14" s="49">
        <v>244</v>
      </c>
      <c r="R14" s="49">
        <v>150</v>
      </c>
      <c r="S14" s="49">
        <v>202</v>
      </c>
      <c r="T14" s="49">
        <v>210</v>
      </c>
      <c r="U14" s="49">
        <v>172</v>
      </c>
      <c r="V14" s="49">
        <v>177</v>
      </c>
      <c r="W14" s="49">
        <v>201</v>
      </c>
      <c r="X14" s="49">
        <v>157</v>
      </c>
      <c r="Y14" s="49">
        <v>188</v>
      </c>
      <c r="Z14" s="49">
        <v>146</v>
      </c>
      <c r="AA14" s="49">
        <v>226</v>
      </c>
      <c r="AB14" s="49">
        <v>159</v>
      </c>
      <c r="AC14" s="49">
        <v>175</v>
      </c>
      <c r="AD14" s="49">
        <v>187</v>
      </c>
      <c r="AE14" s="49">
        <v>182</v>
      </c>
      <c r="AF14" s="49">
        <v>223</v>
      </c>
      <c r="AG14" s="49">
        <v>222</v>
      </c>
      <c r="AH14" s="49">
        <v>146</v>
      </c>
      <c r="AI14" s="50">
        <f t="shared" si="0"/>
        <v>1396</v>
      </c>
      <c r="AJ14" s="50">
        <f t="shared" si="1"/>
        <v>1513</v>
      </c>
      <c r="AK14" s="50">
        <f t="shared" si="2"/>
        <v>1854</v>
      </c>
      <c r="AL14" s="50">
        <f t="shared" si="3"/>
        <v>4763</v>
      </c>
      <c r="AM14" s="50">
        <f t="shared" si="4"/>
        <v>26</v>
      </c>
      <c r="AN14" s="51">
        <f t="shared" si="5"/>
        <v>183.19230769230768</v>
      </c>
    </row>
    <row r="15" spans="1:40" ht="12.75">
      <c r="A15" s="50">
        <v>11</v>
      </c>
      <c r="B15" s="49">
        <v>2900</v>
      </c>
      <c r="C15" s="49" t="s">
        <v>40</v>
      </c>
      <c r="D15" s="49" t="s">
        <v>31</v>
      </c>
      <c r="E15" s="49">
        <v>193</v>
      </c>
      <c r="F15" s="49">
        <v>179</v>
      </c>
      <c r="G15" s="49">
        <v>147</v>
      </c>
      <c r="H15" s="49">
        <v>123</v>
      </c>
      <c r="I15" s="49"/>
      <c r="J15" s="49"/>
      <c r="K15" s="49"/>
      <c r="L15" s="49"/>
      <c r="M15" s="49">
        <v>197</v>
      </c>
      <c r="N15" s="49">
        <v>170</v>
      </c>
      <c r="O15" s="49">
        <v>155</v>
      </c>
      <c r="P15" s="49">
        <v>146</v>
      </c>
      <c r="Q15" s="49">
        <v>186</v>
      </c>
      <c r="R15" s="49">
        <v>177</v>
      </c>
      <c r="S15" s="49">
        <v>234</v>
      </c>
      <c r="T15" s="49">
        <v>179</v>
      </c>
      <c r="U15" s="49"/>
      <c r="V15" s="49"/>
      <c r="W15" s="49">
        <v>201</v>
      </c>
      <c r="X15" s="49">
        <v>198</v>
      </c>
      <c r="Y15" s="49">
        <v>159</v>
      </c>
      <c r="Z15" s="49">
        <v>193</v>
      </c>
      <c r="AA15" s="49">
        <v>163</v>
      </c>
      <c r="AB15" s="49">
        <v>167</v>
      </c>
      <c r="AC15" s="49">
        <v>191</v>
      </c>
      <c r="AD15" s="49">
        <v>183</v>
      </c>
      <c r="AE15" s="49">
        <v>195</v>
      </c>
      <c r="AF15" s="49">
        <v>197</v>
      </c>
      <c r="AG15" s="49">
        <v>203</v>
      </c>
      <c r="AH15" s="49">
        <v>169</v>
      </c>
      <c r="AI15" s="50">
        <f t="shared" si="0"/>
        <v>1009</v>
      </c>
      <c r="AJ15" s="50">
        <f t="shared" si="1"/>
        <v>1476</v>
      </c>
      <c r="AK15" s="50">
        <f t="shared" si="2"/>
        <v>1820</v>
      </c>
      <c r="AL15" s="50">
        <f t="shared" si="3"/>
        <v>4305</v>
      </c>
      <c r="AM15" s="50">
        <f t="shared" si="4"/>
        <v>24</v>
      </c>
      <c r="AN15" s="51">
        <f t="shared" si="5"/>
        <v>179.375</v>
      </c>
    </row>
    <row r="16" spans="1:40" ht="12.75">
      <c r="A16" s="50">
        <v>12</v>
      </c>
      <c r="B16" s="49">
        <v>2794</v>
      </c>
      <c r="C16" s="49" t="s">
        <v>42</v>
      </c>
      <c r="D16" s="49" t="s">
        <v>32</v>
      </c>
      <c r="E16" s="49">
        <v>192</v>
      </c>
      <c r="F16" s="49">
        <v>162</v>
      </c>
      <c r="G16" s="49">
        <v>153</v>
      </c>
      <c r="H16" s="49">
        <v>167</v>
      </c>
      <c r="I16" s="49"/>
      <c r="J16" s="49"/>
      <c r="K16" s="49">
        <v>184</v>
      </c>
      <c r="L16" s="49">
        <v>217</v>
      </c>
      <c r="M16" s="49">
        <v>147</v>
      </c>
      <c r="N16" s="49">
        <v>169</v>
      </c>
      <c r="O16" s="49">
        <v>224</v>
      </c>
      <c r="P16" s="49">
        <v>158</v>
      </c>
      <c r="Q16" s="49">
        <v>172</v>
      </c>
      <c r="R16" s="49">
        <v>176</v>
      </c>
      <c r="S16" s="49"/>
      <c r="T16" s="49">
        <v>169</v>
      </c>
      <c r="U16" s="49">
        <v>167</v>
      </c>
      <c r="V16" s="49">
        <v>154</v>
      </c>
      <c r="W16" s="49">
        <v>212</v>
      </c>
      <c r="X16" s="49">
        <v>177</v>
      </c>
      <c r="Y16" s="49">
        <v>148</v>
      </c>
      <c r="Z16" s="49">
        <v>200</v>
      </c>
      <c r="AA16" s="49">
        <v>167</v>
      </c>
      <c r="AB16" s="49">
        <v>201</v>
      </c>
      <c r="AC16" s="49"/>
      <c r="AD16" s="49"/>
      <c r="AE16" s="49">
        <v>181</v>
      </c>
      <c r="AF16" s="49">
        <v>210</v>
      </c>
      <c r="AG16" s="49">
        <v>164</v>
      </c>
      <c r="AH16" s="49">
        <v>193</v>
      </c>
      <c r="AI16" s="50">
        <f t="shared" si="0"/>
        <v>1391</v>
      </c>
      <c r="AJ16" s="50">
        <f t="shared" si="1"/>
        <v>1609</v>
      </c>
      <c r="AK16" s="50">
        <f t="shared" si="2"/>
        <v>1464</v>
      </c>
      <c r="AL16" s="50">
        <f t="shared" si="3"/>
        <v>4464</v>
      </c>
      <c r="AM16" s="50">
        <f t="shared" si="4"/>
        <v>25</v>
      </c>
      <c r="AN16" s="51">
        <f t="shared" si="5"/>
        <v>178.56</v>
      </c>
    </row>
    <row r="17" spans="1:40" ht="12.75">
      <c r="A17" s="50">
        <v>13</v>
      </c>
      <c r="B17" s="49">
        <v>4682</v>
      </c>
      <c r="C17" s="49" t="s">
        <v>43</v>
      </c>
      <c r="D17" s="49" t="s">
        <v>32</v>
      </c>
      <c r="E17" s="49">
        <v>146</v>
      </c>
      <c r="F17" s="49">
        <v>177</v>
      </c>
      <c r="G17" s="49"/>
      <c r="H17" s="49"/>
      <c r="I17" s="49">
        <v>130</v>
      </c>
      <c r="J17" s="49">
        <v>210</v>
      </c>
      <c r="K17" s="49">
        <v>157</v>
      </c>
      <c r="L17" s="49">
        <v>164</v>
      </c>
      <c r="M17" s="49">
        <v>154</v>
      </c>
      <c r="N17" s="49">
        <v>211</v>
      </c>
      <c r="O17" s="49">
        <v>147</v>
      </c>
      <c r="P17" s="49">
        <v>188</v>
      </c>
      <c r="Q17" s="49"/>
      <c r="R17" s="49"/>
      <c r="S17" s="49">
        <v>200</v>
      </c>
      <c r="T17" s="49">
        <v>176</v>
      </c>
      <c r="U17" s="49">
        <v>198</v>
      </c>
      <c r="V17" s="49">
        <v>223</v>
      </c>
      <c r="W17" s="49">
        <v>204</v>
      </c>
      <c r="X17" s="49">
        <v>171</v>
      </c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50">
        <f t="shared" si="0"/>
        <v>1349</v>
      </c>
      <c r="AJ17" s="50">
        <f t="shared" si="1"/>
        <v>1507</v>
      </c>
      <c r="AK17" s="50">
        <f t="shared" si="2"/>
        <v>0</v>
      </c>
      <c r="AL17" s="50">
        <f t="shared" si="3"/>
        <v>2856</v>
      </c>
      <c r="AM17" s="50">
        <f t="shared" si="4"/>
        <v>16</v>
      </c>
      <c r="AN17" s="51">
        <f t="shared" si="5"/>
        <v>178.5</v>
      </c>
    </row>
    <row r="18" spans="1:40" ht="12.75">
      <c r="A18" s="50">
        <v>14</v>
      </c>
      <c r="B18" s="49">
        <v>15872</v>
      </c>
      <c r="C18" s="49" t="s">
        <v>76</v>
      </c>
      <c r="D18" s="49" t="s">
        <v>36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>
        <v>153</v>
      </c>
      <c r="AC18" s="49">
        <v>213</v>
      </c>
      <c r="AD18" s="49">
        <v>158</v>
      </c>
      <c r="AE18" s="49"/>
      <c r="AF18" s="49"/>
      <c r="AG18" s="49">
        <v>203</v>
      </c>
      <c r="AH18" s="49">
        <v>162</v>
      </c>
      <c r="AI18" s="50">
        <f t="shared" si="0"/>
        <v>0</v>
      </c>
      <c r="AJ18" s="50">
        <f t="shared" si="1"/>
        <v>0</v>
      </c>
      <c r="AK18" s="50">
        <f t="shared" si="2"/>
        <v>889</v>
      </c>
      <c r="AL18" s="50">
        <f t="shared" si="3"/>
        <v>889</v>
      </c>
      <c r="AM18" s="50">
        <f t="shared" si="4"/>
        <v>5</v>
      </c>
      <c r="AN18" s="51">
        <f t="shared" si="5"/>
        <v>177.8</v>
      </c>
    </row>
    <row r="19" spans="1:40" ht="12.75">
      <c r="A19" s="50">
        <v>15</v>
      </c>
      <c r="B19" s="49">
        <v>18079</v>
      </c>
      <c r="C19" s="49" t="s">
        <v>59</v>
      </c>
      <c r="D19" s="49" t="s">
        <v>35</v>
      </c>
      <c r="E19" s="49">
        <v>197</v>
      </c>
      <c r="F19" s="49">
        <v>168</v>
      </c>
      <c r="G19" s="49">
        <v>213</v>
      </c>
      <c r="H19" s="49">
        <v>155</v>
      </c>
      <c r="I19" s="49">
        <v>168</v>
      </c>
      <c r="J19" s="49">
        <v>155</v>
      </c>
      <c r="K19" s="49">
        <v>168</v>
      </c>
      <c r="L19" s="49">
        <v>172</v>
      </c>
      <c r="M19" s="49">
        <v>167</v>
      </c>
      <c r="N19" s="49">
        <v>190</v>
      </c>
      <c r="O19" s="49">
        <v>157</v>
      </c>
      <c r="P19" s="49">
        <v>196</v>
      </c>
      <c r="Q19" s="49">
        <v>151</v>
      </c>
      <c r="R19" s="49">
        <v>223</v>
      </c>
      <c r="S19" s="49">
        <v>143</v>
      </c>
      <c r="T19" s="49"/>
      <c r="U19" s="49"/>
      <c r="V19" s="49">
        <v>179</v>
      </c>
      <c r="W19" s="49">
        <v>176</v>
      </c>
      <c r="X19" s="49">
        <v>154</v>
      </c>
      <c r="Y19" s="49">
        <v>195</v>
      </c>
      <c r="Z19" s="49">
        <v>160</v>
      </c>
      <c r="AA19" s="49">
        <v>204</v>
      </c>
      <c r="AB19" s="49">
        <v>157</v>
      </c>
      <c r="AC19" s="49">
        <v>191</v>
      </c>
      <c r="AD19" s="49">
        <v>182</v>
      </c>
      <c r="AE19" s="49">
        <v>147</v>
      </c>
      <c r="AF19" s="49">
        <v>188</v>
      </c>
      <c r="AG19" s="49">
        <v>211</v>
      </c>
      <c r="AH19" s="49">
        <v>180</v>
      </c>
      <c r="AI19" s="50">
        <f t="shared" si="0"/>
        <v>1753</v>
      </c>
      <c r="AJ19" s="50">
        <f t="shared" si="1"/>
        <v>1379</v>
      </c>
      <c r="AK19" s="50">
        <f t="shared" si="2"/>
        <v>1815</v>
      </c>
      <c r="AL19" s="50">
        <f t="shared" si="3"/>
        <v>4947</v>
      </c>
      <c r="AM19" s="50">
        <f t="shared" si="4"/>
        <v>28</v>
      </c>
      <c r="AN19" s="51">
        <f t="shared" si="5"/>
        <v>176.67857142857142</v>
      </c>
    </row>
    <row r="20" spans="1:40" ht="12.75">
      <c r="A20" s="50">
        <v>16</v>
      </c>
      <c r="B20" s="49">
        <v>8266</v>
      </c>
      <c r="C20" s="49" t="s">
        <v>69</v>
      </c>
      <c r="D20" s="49" t="s">
        <v>35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>
        <v>189</v>
      </c>
      <c r="P20" s="49">
        <v>161</v>
      </c>
      <c r="Q20" s="49">
        <v>201</v>
      </c>
      <c r="R20" s="49">
        <v>164</v>
      </c>
      <c r="S20" s="49">
        <v>203</v>
      </c>
      <c r="T20" s="49">
        <v>191</v>
      </c>
      <c r="U20" s="49">
        <v>126</v>
      </c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50">
        <f t="shared" si="0"/>
        <v>0</v>
      </c>
      <c r="AJ20" s="50">
        <f t="shared" si="1"/>
        <v>1235</v>
      </c>
      <c r="AK20" s="50">
        <f t="shared" si="2"/>
        <v>0</v>
      </c>
      <c r="AL20" s="50">
        <f t="shared" si="3"/>
        <v>1235</v>
      </c>
      <c r="AM20" s="50">
        <f t="shared" si="4"/>
        <v>7</v>
      </c>
      <c r="AN20" s="51">
        <f t="shared" si="5"/>
        <v>176.42857142857142</v>
      </c>
    </row>
    <row r="21" spans="1:40" ht="12.75">
      <c r="A21" s="50">
        <v>17</v>
      </c>
      <c r="B21" s="49">
        <v>14878</v>
      </c>
      <c r="C21" s="49" t="s">
        <v>48</v>
      </c>
      <c r="D21" s="49" t="s">
        <v>33</v>
      </c>
      <c r="E21" s="49">
        <v>147</v>
      </c>
      <c r="F21" s="49">
        <v>171</v>
      </c>
      <c r="G21" s="49"/>
      <c r="H21" s="49"/>
      <c r="I21" s="49"/>
      <c r="J21" s="49">
        <v>150</v>
      </c>
      <c r="K21" s="49">
        <v>157</v>
      </c>
      <c r="L21" s="49">
        <v>172</v>
      </c>
      <c r="M21" s="49">
        <v>187</v>
      </c>
      <c r="N21" s="49">
        <v>185</v>
      </c>
      <c r="O21" s="49"/>
      <c r="P21" s="49"/>
      <c r="Q21" s="49">
        <v>159</v>
      </c>
      <c r="R21" s="49">
        <v>166</v>
      </c>
      <c r="S21" s="49">
        <v>191</v>
      </c>
      <c r="T21" s="49">
        <v>162</v>
      </c>
      <c r="U21" s="49">
        <v>173</v>
      </c>
      <c r="V21" s="49">
        <v>177</v>
      </c>
      <c r="W21" s="49">
        <v>236</v>
      </c>
      <c r="X21" s="49">
        <v>138</v>
      </c>
      <c r="Y21" s="49">
        <v>160</v>
      </c>
      <c r="Z21" s="49">
        <v>229</v>
      </c>
      <c r="AA21" s="49">
        <v>181</v>
      </c>
      <c r="AB21" s="49">
        <v>200</v>
      </c>
      <c r="AC21" s="49">
        <v>192</v>
      </c>
      <c r="AD21" s="49">
        <v>157</v>
      </c>
      <c r="AE21" s="49"/>
      <c r="AF21" s="49"/>
      <c r="AG21" s="49"/>
      <c r="AH21" s="49"/>
      <c r="AI21" s="50">
        <f t="shared" si="0"/>
        <v>1169</v>
      </c>
      <c r="AJ21" s="50">
        <f t="shared" si="1"/>
        <v>1402</v>
      </c>
      <c r="AK21" s="50">
        <f t="shared" si="2"/>
        <v>1119</v>
      </c>
      <c r="AL21" s="50">
        <f t="shared" si="3"/>
        <v>3690</v>
      </c>
      <c r="AM21" s="50">
        <f t="shared" si="4"/>
        <v>21</v>
      </c>
      <c r="AN21" s="51">
        <f t="shared" si="5"/>
        <v>175.71428571428572</v>
      </c>
    </row>
    <row r="22" spans="1:40" ht="12.75">
      <c r="A22" s="50">
        <v>18</v>
      </c>
      <c r="B22" s="49">
        <v>15874</v>
      </c>
      <c r="C22" s="49" t="s">
        <v>66</v>
      </c>
      <c r="D22" s="49" t="s">
        <v>36</v>
      </c>
      <c r="E22" s="49">
        <v>190</v>
      </c>
      <c r="F22" s="49">
        <v>132</v>
      </c>
      <c r="G22" s="49">
        <v>147</v>
      </c>
      <c r="H22" s="49">
        <v>138</v>
      </c>
      <c r="I22" s="49">
        <v>156</v>
      </c>
      <c r="J22" s="49">
        <v>172</v>
      </c>
      <c r="K22" s="49">
        <v>150</v>
      </c>
      <c r="L22" s="49">
        <v>197</v>
      </c>
      <c r="M22" s="49">
        <v>157</v>
      </c>
      <c r="N22" s="49">
        <v>230</v>
      </c>
      <c r="O22" s="49">
        <v>174</v>
      </c>
      <c r="P22" s="49">
        <v>148</v>
      </c>
      <c r="Q22" s="49">
        <v>182</v>
      </c>
      <c r="R22" s="49">
        <v>146</v>
      </c>
      <c r="S22" s="49">
        <v>204</v>
      </c>
      <c r="T22" s="49">
        <v>207</v>
      </c>
      <c r="U22" s="49">
        <v>176</v>
      </c>
      <c r="V22" s="49">
        <v>184</v>
      </c>
      <c r="W22" s="49">
        <v>178</v>
      </c>
      <c r="X22" s="49">
        <v>166</v>
      </c>
      <c r="Y22" s="49">
        <v>136</v>
      </c>
      <c r="Z22" s="49">
        <v>192</v>
      </c>
      <c r="AA22" s="49">
        <v>180</v>
      </c>
      <c r="AB22" s="49">
        <v>200</v>
      </c>
      <c r="AC22" s="49">
        <v>181</v>
      </c>
      <c r="AD22" s="49">
        <v>186</v>
      </c>
      <c r="AE22" s="49">
        <v>179</v>
      </c>
      <c r="AF22" s="49">
        <v>181</v>
      </c>
      <c r="AG22" s="49"/>
      <c r="AH22" s="49">
        <v>221</v>
      </c>
      <c r="AI22" s="50">
        <f t="shared" si="0"/>
        <v>1669</v>
      </c>
      <c r="AJ22" s="50">
        <f t="shared" si="1"/>
        <v>1765</v>
      </c>
      <c r="AK22" s="50">
        <f t="shared" si="2"/>
        <v>1656</v>
      </c>
      <c r="AL22" s="50">
        <f t="shared" si="3"/>
        <v>5090</v>
      </c>
      <c r="AM22" s="50">
        <f t="shared" si="4"/>
        <v>29</v>
      </c>
      <c r="AN22" s="51">
        <f t="shared" si="5"/>
        <v>175.51724137931035</v>
      </c>
    </row>
    <row r="23" spans="1:40" ht="12.75">
      <c r="A23" s="50">
        <v>19</v>
      </c>
      <c r="B23" s="49">
        <v>15700</v>
      </c>
      <c r="C23" s="49" t="s">
        <v>55</v>
      </c>
      <c r="D23" s="49" t="s">
        <v>34</v>
      </c>
      <c r="E23" s="49"/>
      <c r="F23" s="49"/>
      <c r="G23" s="49">
        <v>235</v>
      </c>
      <c r="H23" s="49">
        <v>187</v>
      </c>
      <c r="I23" s="49">
        <v>153</v>
      </c>
      <c r="J23" s="49">
        <v>164</v>
      </c>
      <c r="K23" s="49"/>
      <c r="L23" s="49"/>
      <c r="M23" s="49"/>
      <c r="N23" s="49"/>
      <c r="O23" s="49">
        <v>175</v>
      </c>
      <c r="P23" s="49">
        <v>195</v>
      </c>
      <c r="Q23" s="49">
        <v>194</v>
      </c>
      <c r="R23" s="49">
        <v>142</v>
      </c>
      <c r="S23" s="49"/>
      <c r="T23" s="49"/>
      <c r="U23" s="49">
        <v>161</v>
      </c>
      <c r="V23" s="49">
        <v>148</v>
      </c>
      <c r="W23" s="49"/>
      <c r="X23" s="49"/>
      <c r="Y23" s="49"/>
      <c r="Z23" s="49"/>
      <c r="AA23" s="49">
        <v>158</v>
      </c>
      <c r="AB23" s="49">
        <v>171</v>
      </c>
      <c r="AC23" s="49">
        <v>134</v>
      </c>
      <c r="AD23" s="49">
        <v>204</v>
      </c>
      <c r="AE23" s="49">
        <v>179</v>
      </c>
      <c r="AF23" s="49">
        <v>185</v>
      </c>
      <c r="AG23" s="49">
        <v>148</v>
      </c>
      <c r="AH23" s="49">
        <v>224</v>
      </c>
      <c r="AI23" s="50">
        <f t="shared" si="0"/>
        <v>739</v>
      </c>
      <c r="AJ23" s="50">
        <f t="shared" si="1"/>
        <v>1015</v>
      </c>
      <c r="AK23" s="50">
        <f t="shared" si="2"/>
        <v>1403</v>
      </c>
      <c r="AL23" s="50">
        <f t="shared" si="3"/>
        <v>3157</v>
      </c>
      <c r="AM23" s="50">
        <f t="shared" si="4"/>
        <v>18</v>
      </c>
      <c r="AN23" s="51">
        <f t="shared" si="5"/>
        <v>175.38888888888889</v>
      </c>
    </row>
    <row r="24" spans="1:40" ht="12.75">
      <c r="A24" s="50">
        <v>20</v>
      </c>
      <c r="B24" s="49">
        <v>4400</v>
      </c>
      <c r="C24" s="49" t="s">
        <v>52</v>
      </c>
      <c r="D24" s="49" t="s">
        <v>34</v>
      </c>
      <c r="E24" s="49">
        <v>167</v>
      </c>
      <c r="F24" s="49">
        <v>136</v>
      </c>
      <c r="G24" s="49"/>
      <c r="H24" s="49"/>
      <c r="I24" s="49">
        <v>211</v>
      </c>
      <c r="J24" s="49">
        <v>193</v>
      </c>
      <c r="K24" s="49">
        <v>190</v>
      </c>
      <c r="L24" s="49">
        <v>155</v>
      </c>
      <c r="M24" s="49">
        <v>227</v>
      </c>
      <c r="N24" s="49">
        <v>172</v>
      </c>
      <c r="O24" s="49">
        <v>157</v>
      </c>
      <c r="P24" s="49">
        <v>154</v>
      </c>
      <c r="Q24" s="49">
        <v>166</v>
      </c>
      <c r="R24" s="49">
        <v>165</v>
      </c>
      <c r="S24" s="49">
        <v>155</v>
      </c>
      <c r="T24" s="49">
        <v>200</v>
      </c>
      <c r="U24" s="49">
        <v>173</v>
      </c>
      <c r="V24" s="49">
        <v>217</v>
      </c>
      <c r="W24" s="49">
        <v>178</v>
      </c>
      <c r="X24" s="49">
        <v>155</v>
      </c>
      <c r="Y24" s="49">
        <v>162</v>
      </c>
      <c r="Z24" s="49">
        <v>161</v>
      </c>
      <c r="AA24" s="49">
        <v>170</v>
      </c>
      <c r="AB24" s="49">
        <v>138</v>
      </c>
      <c r="AC24" s="49"/>
      <c r="AD24" s="49"/>
      <c r="AE24" s="49">
        <v>189</v>
      </c>
      <c r="AF24" s="49">
        <v>191</v>
      </c>
      <c r="AG24" s="49"/>
      <c r="AH24" s="49"/>
      <c r="AI24" s="50">
        <f t="shared" si="0"/>
        <v>1451</v>
      </c>
      <c r="AJ24" s="50">
        <f t="shared" si="1"/>
        <v>1720</v>
      </c>
      <c r="AK24" s="50">
        <f t="shared" si="2"/>
        <v>1011</v>
      </c>
      <c r="AL24" s="50">
        <f t="shared" si="3"/>
        <v>4182</v>
      </c>
      <c r="AM24" s="50">
        <f t="shared" si="4"/>
        <v>24</v>
      </c>
      <c r="AN24" s="51">
        <f t="shared" si="5"/>
        <v>174.25</v>
      </c>
    </row>
    <row r="25" spans="1:40" ht="12.75">
      <c r="A25" s="50">
        <v>21</v>
      </c>
      <c r="B25" s="49">
        <v>4684</v>
      </c>
      <c r="C25" s="49" t="s">
        <v>61</v>
      </c>
      <c r="D25" s="49" t="s">
        <v>35</v>
      </c>
      <c r="E25" s="49"/>
      <c r="F25" s="49"/>
      <c r="G25" s="49"/>
      <c r="H25" s="49"/>
      <c r="I25" s="49">
        <v>162</v>
      </c>
      <c r="J25" s="49">
        <v>185</v>
      </c>
      <c r="K25" s="49">
        <v>185</v>
      </c>
      <c r="L25" s="49">
        <v>186</v>
      </c>
      <c r="M25" s="49">
        <v>163</v>
      </c>
      <c r="N25" s="49">
        <v>214</v>
      </c>
      <c r="O25" s="49"/>
      <c r="P25" s="49"/>
      <c r="Q25" s="49"/>
      <c r="R25" s="49"/>
      <c r="S25" s="49"/>
      <c r="T25" s="49">
        <v>162</v>
      </c>
      <c r="U25" s="49">
        <v>149</v>
      </c>
      <c r="V25" s="49">
        <v>159</v>
      </c>
      <c r="W25" s="49">
        <v>184</v>
      </c>
      <c r="X25" s="49">
        <v>157</v>
      </c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50">
        <f t="shared" si="0"/>
        <v>1095</v>
      </c>
      <c r="AJ25" s="50">
        <f t="shared" si="1"/>
        <v>811</v>
      </c>
      <c r="AK25" s="50">
        <f t="shared" si="2"/>
        <v>0</v>
      </c>
      <c r="AL25" s="50">
        <f t="shared" si="3"/>
        <v>1906</v>
      </c>
      <c r="AM25" s="50">
        <f t="shared" si="4"/>
        <v>11</v>
      </c>
      <c r="AN25" s="51">
        <f t="shared" si="5"/>
        <v>173.27272727272728</v>
      </c>
    </row>
    <row r="26" spans="1:40" ht="12.75">
      <c r="A26" s="50">
        <v>22</v>
      </c>
      <c r="B26" s="49">
        <v>4678</v>
      </c>
      <c r="C26" s="49" t="s">
        <v>73</v>
      </c>
      <c r="D26" s="49" t="s">
        <v>32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>
        <v>169</v>
      </c>
      <c r="Z26" s="49">
        <v>174</v>
      </c>
      <c r="AA26" s="49">
        <v>153</v>
      </c>
      <c r="AB26" s="49">
        <v>234</v>
      </c>
      <c r="AC26" s="49">
        <v>161</v>
      </c>
      <c r="AD26" s="49">
        <v>171</v>
      </c>
      <c r="AE26" s="49">
        <v>131</v>
      </c>
      <c r="AF26" s="49">
        <v>174</v>
      </c>
      <c r="AG26" s="49">
        <v>185</v>
      </c>
      <c r="AH26" s="49">
        <v>180</v>
      </c>
      <c r="AI26" s="50">
        <f t="shared" si="0"/>
        <v>0</v>
      </c>
      <c r="AJ26" s="50">
        <f t="shared" si="1"/>
        <v>0</v>
      </c>
      <c r="AK26" s="50">
        <f t="shared" si="2"/>
        <v>1732</v>
      </c>
      <c r="AL26" s="50">
        <f t="shared" si="3"/>
        <v>1732</v>
      </c>
      <c r="AM26" s="50">
        <f t="shared" si="4"/>
        <v>10</v>
      </c>
      <c r="AN26" s="51">
        <f t="shared" si="5"/>
        <v>173.2</v>
      </c>
    </row>
    <row r="27" spans="1:40" ht="12.75">
      <c r="A27" s="50">
        <v>23</v>
      </c>
      <c r="B27" s="49">
        <v>18075</v>
      </c>
      <c r="C27" s="49" t="s">
        <v>54</v>
      </c>
      <c r="D27" s="49" t="s">
        <v>34</v>
      </c>
      <c r="E27" s="49">
        <v>162</v>
      </c>
      <c r="F27" s="49">
        <v>189</v>
      </c>
      <c r="G27" s="49">
        <v>207</v>
      </c>
      <c r="H27" s="49">
        <v>139</v>
      </c>
      <c r="I27" s="49">
        <v>171</v>
      </c>
      <c r="J27" s="49">
        <v>203</v>
      </c>
      <c r="K27" s="49">
        <v>165</v>
      </c>
      <c r="L27" s="49">
        <v>224</v>
      </c>
      <c r="M27" s="49">
        <v>191</v>
      </c>
      <c r="N27" s="49">
        <v>223</v>
      </c>
      <c r="O27" s="49">
        <v>172</v>
      </c>
      <c r="P27" s="49">
        <v>199</v>
      </c>
      <c r="Q27" s="49">
        <v>135</v>
      </c>
      <c r="R27" s="49">
        <v>159</v>
      </c>
      <c r="S27" s="49">
        <v>180</v>
      </c>
      <c r="T27" s="49">
        <v>168</v>
      </c>
      <c r="U27" s="49"/>
      <c r="V27" s="49"/>
      <c r="W27" s="49">
        <v>194</v>
      </c>
      <c r="X27" s="49">
        <v>105</v>
      </c>
      <c r="Y27" s="49">
        <v>148</v>
      </c>
      <c r="Z27" s="49">
        <v>167</v>
      </c>
      <c r="AA27" s="49"/>
      <c r="AB27" s="49"/>
      <c r="AC27" s="49">
        <v>122</v>
      </c>
      <c r="AD27" s="49">
        <v>166</v>
      </c>
      <c r="AE27" s="49"/>
      <c r="AF27" s="49"/>
      <c r="AG27" s="49">
        <v>191</v>
      </c>
      <c r="AH27" s="49">
        <v>175</v>
      </c>
      <c r="AI27" s="50">
        <f t="shared" si="0"/>
        <v>1874</v>
      </c>
      <c r="AJ27" s="50">
        <f t="shared" si="1"/>
        <v>1312</v>
      </c>
      <c r="AK27" s="50">
        <f t="shared" si="2"/>
        <v>969</v>
      </c>
      <c r="AL27" s="50">
        <f t="shared" si="3"/>
        <v>4155</v>
      </c>
      <c r="AM27" s="50">
        <f t="shared" si="4"/>
        <v>24</v>
      </c>
      <c r="AN27" s="51">
        <f t="shared" si="5"/>
        <v>173.125</v>
      </c>
    </row>
    <row r="28" spans="1:40" ht="12.75">
      <c r="A28" s="50">
        <v>24</v>
      </c>
      <c r="B28" s="49">
        <v>3771</v>
      </c>
      <c r="C28" s="49" t="s">
        <v>70</v>
      </c>
      <c r="D28" s="49" t="s">
        <v>36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>
        <v>170</v>
      </c>
      <c r="T28" s="49">
        <v>170</v>
      </c>
      <c r="U28" s="49">
        <v>140</v>
      </c>
      <c r="V28" s="49">
        <v>198</v>
      </c>
      <c r="W28" s="49">
        <v>181</v>
      </c>
      <c r="X28" s="49">
        <v>168</v>
      </c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50">
        <f t="shared" si="0"/>
        <v>0</v>
      </c>
      <c r="AJ28" s="50">
        <f t="shared" si="1"/>
        <v>1027</v>
      </c>
      <c r="AK28" s="50">
        <f t="shared" si="2"/>
        <v>0</v>
      </c>
      <c r="AL28" s="50">
        <f t="shared" si="3"/>
        <v>1027</v>
      </c>
      <c r="AM28" s="50">
        <f t="shared" si="4"/>
        <v>6</v>
      </c>
      <c r="AN28" s="51">
        <f t="shared" si="5"/>
        <v>171.16666666666666</v>
      </c>
    </row>
    <row r="29" spans="1:40" ht="12.75">
      <c r="A29" s="50">
        <v>25</v>
      </c>
      <c r="B29" s="49">
        <v>24712</v>
      </c>
      <c r="C29" s="49" t="s">
        <v>38</v>
      </c>
      <c r="D29" s="49" t="s">
        <v>31</v>
      </c>
      <c r="E29" s="49">
        <v>138</v>
      </c>
      <c r="F29" s="49">
        <v>199</v>
      </c>
      <c r="G29" s="49">
        <v>186</v>
      </c>
      <c r="H29" s="49">
        <v>148</v>
      </c>
      <c r="I29" s="49">
        <v>199</v>
      </c>
      <c r="J29" s="49">
        <v>187</v>
      </c>
      <c r="K29" s="49">
        <v>152</v>
      </c>
      <c r="L29" s="49">
        <v>198</v>
      </c>
      <c r="M29" s="49">
        <v>162</v>
      </c>
      <c r="N29" s="49">
        <v>184</v>
      </c>
      <c r="O29" s="49">
        <v>179</v>
      </c>
      <c r="P29" s="49">
        <v>159</v>
      </c>
      <c r="Q29" s="49">
        <v>173</v>
      </c>
      <c r="R29" s="49">
        <v>157</v>
      </c>
      <c r="S29" s="49"/>
      <c r="T29" s="49"/>
      <c r="U29" s="49">
        <v>152</v>
      </c>
      <c r="V29" s="49">
        <v>152</v>
      </c>
      <c r="W29" s="49">
        <v>184</v>
      </c>
      <c r="X29" s="49">
        <v>169</v>
      </c>
      <c r="Y29" s="49">
        <v>142</v>
      </c>
      <c r="Z29" s="49">
        <v>182</v>
      </c>
      <c r="AA29" s="49">
        <v>172</v>
      </c>
      <c r="AB29" s="49">
        <v>168</v>
      </c>
      <c r="AC29" s="49">
        <v>172</v>
      </c>
      <c r="AD29" s="49">
        <v>160</v>
      </c>
      <c r="AE29" s="49">
        <v>205</v>
      </c>
      <c r="AF29" s="49">
        <v>146</v>
      </c>
      <c r="AG29" s="49">
        <v>192</v>
      </c>
      <c r="AH29" s="49">
        <v>171</v>
      </c>
      <c r="AI29" s="50">
        <f t="shared" si="0"/>
        <v>1753</v>
      </c>
      <c r="AJ29" s="50">
        <f t="shared" si="1"/>
        <v>1325</v>
      </c>
      <c r="AK29" s="50">
        <f t="shared" si="2"/>
        <v>1710</v>
      </c>
      <c r="AL29" s="50">
        <f t="shared" si="3"/>
        <v>4788</v>
      </c>
      <c r="AM29" s="50">
        <f t="shared" si="4"/>
        <v>28</v>
      </c>
      <c r="AN29" s="51">
        <f t="shared" si="5"/>
        <v>171</v>
      </c>
    </row>
    <row r="30" spans="1:40" ht="12.75">
      <c r="A30" s="50">
        <v>26</v>
      </c>
      <c r="B30" s="49">
        <v>19965</v>
      </c>
      <c r="C30" s="49" t="s">
        <v>75</v>
      </c>
      <c r="D30" s="49" t="s">
        <v>35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>
        <v>159</v>
      </c>
      <c r="AC30" s="49">
        <v>183</v>
      </c>
      <c r="AD30" s="49">
        <v>135</v>
      </c>
      <c r="AE30" s="49">
        <v>189</v>
      </c>
      <c r="AF30" s="49">
        <v>162</v>
      </c>
      <c r="AG30" s="49">
        <v>190</v>
      </c>
      <c r="AH30" s="49">
        <v>172</v>
      </c>
      <c r="AI30" s="50">
        <f t="shared" si="0"/>
        <v>0</v>
      </c>
      <c r="AJ30" s="50">
        <f t="shared" si="1"/>
        <v>0</v>
      </c>
      <c r="AK30" s="50">
        <f t="shared" si="2"/>
        <v>1190</v>
      </c>
      <c r="AL30" s="50">
        <f t="shared" si="3"/>
        <v>1190</v>
      </c>
      <c r="AM30" s="50">
        <f t="shared" si="4"/>
        <v>7</v>
      </c>
      <c r="AN30" s="51">
        <f t="shared" si="5"/>
        <v>170</v>
      </c>
    </row>
    <row r="31" spans="1:40" ht="12.75">
      <c r="A31" s="50">
        <v>27</v>
      </c>
      <c r="B31" s="49">
        <v>4685</v>
      </c>
      <c r="C31" s="49" t="s">
        <v>60</v>
      </c>
      <c r="D31" s="49" t="s">
        <v>35</v>
      </c>
      <c r="E31" s="49">
        <v>159</v>
      </c>
      <c r="F31" s="49">
        <v>174</v>
      </c>
      <c r="G31" s="49">
        <v>176</v>
      </c>
      <c r="H31" s="49">
        <v>166</v>
      </c>
      <c r="I31" s="49">
        <v>129</v>
      </c>
      <c r="J31" s="49">
        <v>182</v>
      </c>
      <c r="K31" s="49">
        <v>162</v>
      </c>
      <c r="L31" s="49">
        <v>157</v>
      </c>
      <c r="M31" s="49">
        <v>179</v>
      </c>
      <c r="N31" s="49">
        <v>210</v>
      </c>
      <c r="O31" s="49"/>
      <c r="P31" s="49"/>
      <c r="Q31" s="49"/>
      <c r="R31" s="49">
        <v>212</v>
      </c>
      <c r="S31" s="49">
        <v>172</v>
      </c>
      <c r="T31" s="49">
        <v>170</v>
      </c>
      <c r="U31" s="49">
        <v>171</v>
      </c>
      <c r="V31" s="49">
        <v>132</v>
      </c>
      <c r="W31" s="49">
        <v>190</v>
      </c>
      <c r="X31" s="49">
        <v>166</v>
      </c>
      <c r="Y31" s="49">
        <v>178</v>
      </c>
      <c r="Z31" s="49">
        <v>146</v>
      </c>
      <c r="AA31" s="49">
        <v>177</v>
      </c>
      <c r="AB31" s="49">
        <v>166</v>
      </c>
      <c r="AC31" s="49">
        <v>188</v>
      </c>
      <c r="AD31" s="49">
        <v>133</v>
      </c>
      <c r="AE31" s="49"/>
      <c r="AF31" s="49"/>
      <c r="AG31" s="49"/>
      <c r="AH31" s="49"/>
      <c r="AI31" s="50">
        <f>SUM(E31:N31)</f>
        <v>1694</v>
      </c>
      <c r="AJ31" s="50">
        <f>SUM(O31:X31)</f>
        <v>1213</v>
      </c>
      <c r="AK31" s="50">
        <f>SUM(Y31:AH31)</f>
        <v>988</v>
      </c>
      <c r="AL31" s="50">
        <f t="shared" si="3"/>
        <v>3895</v>
      </c>
      <c r="AM31" s="50">
        <f>COUNT(E31:AH31)</f>
        <v>23</v>
      </c>
      <c r="AN31" s="51">
        <f>(AL31/AM31)</f>
        <v>169.34782608695653</v>
      </c>
    </row>
    <row r="32" spans="1:40" ht="12.75">
      <c r="A32" s="50">
        <v>28</v>
      </c>
      <c r="B32" s="49">
        <v>30367</v>
      </c>
      <c r="C32" s="49" t="s">
        <v>58</v>
      </c>
      <c r="D32" s="49" t="s">
        <v>35</v>
      </c>
      <c r="E32" s="49">
        <v>129</v>
      </c>
      <c r="F32" s="49">
        <v>214</v>
      </c>
      <c r="G32" s="49">
        <v>164</v>
      </c>
      <c r="H32" s="49">
        <v>144</v>
      </c>
      <c r="I32" s="49"/>
      <c r="J32" s="49"/>
      <c r="K32" s="49"/>
      <c r="L32" s="49"/>
      <c r="M32" s="49"/>
      <c r="N32" s="49"/>
      <c r="O32" s="49">
        <v>215</v>
      </c>
      <c r="P32" s="49">
        <v>157</v>
      </c>
      <c r="Q32" s="49">
        <v>167</v>
      </c>
      <c r="R32" s="49">
        <v>145</v>
      </c>
      <c r="S32" s="49">
        <v>187</v>
      </c>
      <c r="T32" s="49">
        <v>174</v>
      </c>
      <c r="U32" s="49">
        <v>147</v>
      </c>
      <c r="V32" s="49"/>
      <c r="W32" s="49"/>
      <c r="X32" s="49"/>
      <c r="Y32" s="49">
        <v>170</v>
      </c>
      <c r="Z32" s="49">
        <v>138</v>
      </c>
      <c r="AA32" s="49">
        <v>141</v>
      </c>
      <c r="AB32" s="49"/>
      <c r="AC32" s="49"/>
      <c r="AD32" s="49"/>
      <c r="AE32" s="49">
        <v>192</v>
      </c>
      <c r="AF32" s="49">
        <v>190</v>
      </c>
      <c r="AG32" s="49">
        <v>162</v>
      </c>
      <c r="AH32" s="49">
        <v>164</v>
      </c>
      <c r="AI32" s="50">
        <f t="shared" si="0"/>
        <v>651</v>
      </c>
      <c r="AJ32" s="50">
        <f t="shared" si="1"/>
        <v>1192</v>
      </c>
      <c r="AK32" s="50">
        <f t="shared" si="2"/>
        <v>1157</v>
      </c>
      <c r="AL32" s="50">
        <f t="shared" si="3"/>
        <v>3000</v>
      </c>
      <c r="AM32" s="50">
        <f t="shared" si="4"/>
        <v>18</v>
      </c>
      <c r="AN32" s="51">
        <f t="shared" si="5"/>
        <v>166.66666666666666</v>
      </c>
    </row>
    <row r="33" spans="1:40" ht="12.75">
      <c r="A33" s="50">
        <v>29</v>
      </c>
      <c r="B33" s="49">
        <v>30199</v>
      </c>
      <c r="C33" s="49" t="s">
        <v>64</v>
      </c>
      <c r="D33" s="49" t="s">
        <v>36</v>
      </c>
      <c r="E33" s="49">
        <v>176</v>
      </c>
      <c r="F33" s="49">
        <v>139</v>
      </c>
      <c r="G33" s="49">
        <v>134</v>
      </c>
      <c r="H33" s="49"/>
      <c r="I33" s="49"/>
      <c r="J33" s="49"/>
      <c r="K33" s="49"/>
      <c r="L33" s="49"/>
      <c r="M33" s="49"/>
      <c r="N33" s="49"/>
      <c r="O33" s="49">
        <v>138</v>
      </c>
      <c r="P33" s="49">
        <v>179</v>
      </c>
      <c r="Q33" s="49">
        <v>168</v>
      </c>
      <c r="R33" s="49">
        <v>161</v>
      </c>
      <c r="S33" s="49"/>
      <c r="T33" s="49"/>
      <c r="U33" s="49"/>
      <c r="V33" s="49"/>
      <c r="W33" s="49"/>
      <c r="X33" s="49"/>
      <c r="Y33" s="49">
        <v>158</v>
      </c>
      <c r="Z33" s="49">
        <v>146</v>
      </c>
      <c r="AA33" s="49">
        <v>189</v>
      </c>
      <c r="AB33" s="49"/>
      <c r="AC33" s="49"/>
      <c r="AD33" s="49"/>
      <c r="AE33" s="49">
        <v>192</v>
      </c>
      <c r="AF33" s="49">
        <v>247</v>
      </c>
      <c r="AG33" s="49">
        <v>136</v>
      </c>
      <c r="AH33" s="49"/>
      <c r="AI33" s="50">
        <f t="shared" si="0"/>
        <v>449</v>
      </c>
      <c r="AJ33" s="50">
        <f t="shared" si="1"/>
        <v>646</v>
      </c>
      <c r="AK33" s="50">
        <f t="shared" si="2"/>
        <v>1068</v>
      </c>
      <c r="AL33" s="50">
        <f t="shared" si="3"/>
        <v>2163</v>
      </c>
      <c r="AM33" s="50">
        <f t="shared" si="4"/>
        <v>13</v>
      </c>
      <c r="AN33" s="51">
        <f t="shared" si="5"/>
        <v>166.3846153846154</v>
      </c>
    </row>
    <row r="34" spans="1:40" ht="12.75">
      <c r="A34" s="50">
        <v>30</v>
      </c>
      <c r="B34" s="49">
        <v>29224</v>
      </c>
      <c r="C34" s="49" t="s">
        <v>46</v>
      </c>
      <c r="D34" s="49" t="s">
        <v>33</v>
      </c>
      <c r="E34" s="49">
        <v>167</v>
      </c>
      <c r="F34" s="49">
        <v>153</v>
      </c>
      <c r="G34" s="49">
        <v>189</v>
      </c>
      <c r="H34" s="49">
        <v>173</v>
      </c>
      <c r="I34" s="49">
        <v>156</v>
      </c>
      <c r="J34" s="49">
        <v>160</v>
      </c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50">
        <f t="shared" si="0"/>
        <v>998</v>
      </c>
      <c r="AJ34" s="50">
        <f t="shared" si="1"/>
        <v>0</v>
      </c>
      <c r="AK34" s="50">
        <f t="shared" si="2"/>
        <v>0</v>
      </c>
      <c r="AL34" s="50">
        <f t="shared" si="3"/>
        <v>998</v>
      </c>
      <c r="AM34" s="50">
        <f t="shared" si="4"/>
        <v>6</v>
      </c>
      <c r="AN34" s="51">
        <f t="shared" si="5"/>
        <v>166.33333333333334</v>
      </c>
    </row>
    <row r="35" spans="1:40" ht="12.75">
      <c r="A35" s="50">
        <v>31</v>
      </c>
      <c r="B35" s="49">
        <v>14880</v>
      </c>
      <c r="C35" s="49" t="s">
        <v>47</v>
      </c>
      <c r="D35" s="49" t="s">
        <v>33</v>
      </c>
      <c r="E35" s="49">
        <v>180</v>
      </c>
      <c r="F35" s="49">
        <v>220</v>
      </c>
      <c r="G35" s="49">
        <v>158</v>
      </c>
      <c r="H35" s="49"/>
      <c r="I35" s="49"/>
      <c r="J35" s="49">
        <v>163</v>
      </c>
      <c r="K35" s="49">
        <v>150</v>
      </c>
      <c r="L35" s="49">
        <v>124</v>
      </c>
      <c r="M35" s="49"/>
      <c r="N35" s="49"/>
      <c r="O35" s="49">
        <v>148</v>
      </c>
      <c r="P35" s="49">
        <v>158</v>
      </c>
      <c r="Q35" s="49"/>
      <c r="R35" s="49"/>
      <c r="S35" s="49">
        <v>158</v>
      </c>
      <c r="T35" s="49">
        <v>145</v>
      </c>
      <c r="U35" s="49"/>
      <c r="V35" s="49">
        <v>165</v>
      </c>
      <c r="W35" s="49">
        <v>145</v>
      </c>
      <c r="X35" s="49">
        <v>151</v>
      </c>
      <c r="Y35" s="49">
        <v>201</v>
      </c>
      <c r="Z35" s="49">
        <v>139</v>
      </c>
      <c r="AA35" s="49"/>
      <c r="AB35" s="49"/>
      <c r="AC35" s="49">
        <v>163</v>
      </c>
      <c r="AD35" s="49">
        <v>198</v>
      </c>
      <c r="AE35" s="49">
        <v>179</v>
      </c>
      <c r="AF35" s="49">
        <v>169</v>
      </c>
      <c r="AG35" s="49">
        <v>148</v>
      </c>
      <c r="AH35" s="49">
        <v>170</v>
      </c>
      <c r="AI35" s="50">
        <f t="shared" si="0"/>
        <v>995</v>
      </c>
      <c r="AJ35" s="50">
        <f t="shared" si="1"/>
        <v>1070</v>
      </c>
      <c r="AK35" s="50">
        <f t="shared" si="2"/>
        <v>1367</v>
      </c>
      <c r="AL35" s="50">
        <f t="shared" si="3"/>
        <v>3432</v>
      </c>
      <c r="AM35" s="50">
        <f t="shared" si="4"/>
        <v>21</v>
      </c>
      <c r="AN35" s="51">
        <f t="shared" si="5"/>
        <v>163.42857142857142</v>
      </c>
    </row>
    <row r="36" spans="1:40" ht="12.75">
      <c r="A36" s="50">
        <v>32</v>
      </c>
      <c r="B36" s="49">
        <v>4679</v>
      </c>
      <c r="C36" s="49" t="s">
        <v>45</v>
      </c>
      <c r="D36" s="49" t="s">
        <v>32</v>
      </c>
      <c r="E36" s="49"/>
      <c r="F36" s="49"/>
      <c r="G36" s="49">
        <v>151</v>
      </c>
      <c r="H36" s="49">
        <v>158</v>
      </c>
      <c r="I36" s="49">
        <v>151</v>
      </c>
      <c r="J36" s="49">
        <v>168</v>
      </c>
      <c r="K36" s="49">
        <v>149</v>
      </c>
      <c r="L36" s="49">
        <v>171</v>
      </c>
      <c r="M36" s="49"/>
      <c r="N36" s="49"/>
      <c r="O36" s="49"/>
      <c r="P36" s="49"/>
      <c r="Q36" s="49">
        <v>147</v>
      </c>
      <c r="R36" s="49">
        <v>192</v>
      </c>
      <c r="S36" s="49">
        <v>152</v>
      </c>
      <c r="T36" s="49">
        <v>189</v>
      </c>
      <c r="U36" s="49">
        <v>202</v>
      </c>
      <c r="V36" s="49">
        <v>156</v>
      </c>
      <c r="W36" s="49">
        <v>169</v>
      </c>
      <c r="X36" s="49">
        <v>143</v>
      </c>
      <c r="Y36" s="49">
        <v>169</v>
      </c>
      <c r="Z36" s="49">
        <v>199</v>
      </c>
      <c r="AA36" s="49">
        <v>147</v>
      </c>
      <c r="AB36" s="49">
        <v>168</v>
      </c>
      <c r="AC36" s="49">
        <v>163</v>
      </c>
      <c r="AD36" s="49">
        <v>159</v>
      </c>
      <c r="AE36" s="49"/>
      <c r="AF36" s="49"/>
      <c r="AG36" s="49">
        <v>155</v>
      </c>
      <c r="AH36" s="49">
        <v>133</v>
      </c>
      <c r="AI36" s="50">
        <f t="shared" si="0"/>
        <v>948</v>
      </c>
      <c r="AJ36" s="50">
        <f t="shared" si="1"/>
        <v>1350</v>
      </c>
      <c r="AK36" s="50">
        <f t="shared" si="2"/>
        <v>1293</v>
      </c>
      <c r="AL36" s="50">
        <f t="shared" si="3"/>
        <v>3591</v>
      </c>
      <c r="AM36" s="50">
        <f t="shared" si="4"/>
        <v>22</v>
      </c>
      <c r="AN36" s="51">
        <f t="shared" si="5"/>
        <v>163.22727272727272</v>
      </c>
    </row>
    <row r="37" spans="1:40" ht="12.75">
      <c r="A37" s="50">
        <v>33</v>
      </c>
      <c r="B37" s="49">
        <v>2983</v>
      </c>
      <c r="C37" s="49" t="s">
        <v>62</v>
      </c>
      <c r="D37" s="49" t="s">
        <v>36</v>
      </c>
      <c r="E37" s="49"/>
      <c r="F37" s="49"/>
      <c r="G37" s="49"/>
      <c r="H37" s="49">
        <v>160</v>
      </c>
      <c r="I37" s="49">
        <v>179</v>
      </c>
      <c r="J37" s="49">
        <v>120</v>
      </c>
      <c r="K37" s="49">
        <v>186</v>
      </c>
      <c r="L37" s="49">
        <v>158</v>
      </c>
      <c r="M37" s="49">
        <v>178</v>
      </c>
      <c r="N37" s="49">
        <v>159</v>
      </c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50">
        <f t="shared" si="0"/>
        <v>1140</v>
      </c>
      <c r="AJ37" s="50">
        <f t="shared" si="1"/>
        <v>0</v>
      </c>
      <c r="AK37" s="50">
        <f t="shared" si="2"/>
        <v>0</v>
      </c>
      <c r="AL37" s="50">
        <f t="shared" si="3"/>
        <v>1140</v>
      </c>
      <c r="AM37" s="50">
        <f t="shared" si="4"/>
        <v>7</v>
      </c>
      <c r="AN37" s="51">
        <f t="shared" si="5"/>
        <v>162.85714285714286</v>
      </c>
    </row>
    <row r="38" spans="1:40" ht="12.75">
      <c r="A38" s="50">
        <v>34</v>
      </c>
      <c r="B38" s="49">
        <v>14882</v>
      </c>
      <c r="C38" s="52" t="s">
        <v>49</v>
      </c>
      <c r="D38" s="52" t="s">
        <v>33</v>
      </c>
      <c r="E38" s="52"/>
      <c r="F38" s="52"/>
      <c r="G38" s="52">
        <v>180</v>
      </c>
      <c r="H38" s="52">
        <v>137</v>
      </c>
      <c r="I38" s="52">
        <v>127</v>
      </c>
      <c r="J38" s="52"/>
      <c r="K38" s="52">
        <v>159</v>
      </c>
      <c r="L38" s="52">
        <v>156</v>
      </c>
      <c r="M38" s="52">
        <v>148</v>
      </c>
      <c r="N38" s="52">
        <v>151</v>
      </c>
      <c r="O38" s="52">
        <v>143</v>
      </c>
      <c r="P38" s="52">
        <v>166</v>
      </c>
      <c r="Q38" s="52">
        <v>169</v>
      </c>
      <c r="R38" s="52">
        <v>151</v>
      </c>
      <c r="S38" s="52"/>
      <c r="T38" s="52"/>
      <c r="U38" s="52">
        <v>165</v>
      </c>
      <c r="V38" s="52">
        <v>123</v>
      </c>
      <c r="W38" s="52">
        <v>182</v>
      </c>
      <c r="X38" s="52">
        <v>150</v>
      </c>
      <c r="Y38" s="52">
        <v>127</v>
      </c>
      <c r="Z38" s="52">
        <v>173</v>
      </c>
      <c r="AA38" s="52">
        <v>177</v>
      </c>
      <c r="AB38" s="52">
        <v>180</v>
      </c>
      <c r="AC38" s="52">
        <v>177</v>
      </c>
      <c r="AD38" s="52">
        <v>174</v>
      </c>
      <c r="AE38" s="52">
        <v>180</v>
      </c>
      <c r="AF38" s="52">
        <v>187</v>
      </c>
      <c r="AG38" s="52">
        <v>184</v>
      </c>
      <c r="AH38" s="52">
        <v>140</v>
      </c>
      <c r="AI38" s="50">
        <f t="shared" si="0"/>
        <v>1058</v>
      </c>
      <c r="AJ38" s="50">
        <f t="shared" si="1"/>
        <v>1249</v>
      </c>
      <c r="AK38" s="50">
        <f t="shared" si="2"/>
        <v>1699</v>
      </c>
      <c r="AL38" s="50">
        <f t="shared" si="3"/>
        <v>4006</v>
      </c>
      <c r="AM38" s="50">
        <f t="shared" si="4"/>
        <v>25</v>
      </c>
      <c r="AN38" s="51">
        <f t="shared" si="5"/>
        <v>160.24</v>
      </c>
    </row>
    <row r="39" spans="1:40" ht="12.75">
      <c r="A39" s="50">
        <v>35</v>
      </c>
      <c r="B39" s="49">
        <v>21464</v>
      </c>
      <c r="C39" s="49" t="s">
        <v>50</v>
      </c>
      <c r="D39" s="49" t="s">
        <v>33</v>
      </c>
      <c r="E39" s="49">
        <v>154</v>
      </c>
      <c r="F39" s="49">
        <v>168</v>
      </c>
      <c r="G39" s="49"/>
      <c r="H39" s="49">
        <v>151</v>
      </c>
      <c r="I39" s="49">
        <v>134</v>
      </c>
      <c r="J39" s="49"/>
      <c r="K39" s="49"/>
      <c r="L39" s="49"/>
      <c r="M39" s="49">
        <v>152</v>
      </c>
      <c r="N39" s="49">
        <v>162</v>
      </c>
      <c r="O39" s="49">
        <v>141</v>
      </c>
      <c r="P39" s="49">
        <v>202</v>
      </c>
      <c r="Q39" s="49">
        <v>168</v>
      </c>
      <c r="R39" s="49">
        <v>170</v>
      </c>
      <c r="S39" s="49">
        <v>182</v>
      </c>
      <c r="T39" s="49">
        <v>156</v>
      </c>
      <c r="U39" s="49">
        <v>153</v>
      </c>
      <c r="V39" s="49">
        <v>162</v>
      </c>
      <c r="W39" s="49">
        <v>123</v>
      </c>
      <c r="X39" s="49">
        <v>147</v>
      </c>
      <c r="Y39" s="49">
        <v>169</v>
      </c>
      <c r="Z39" s="49">
        <v>183</v>
      </c>
      <c r="AA39" s="49">
        <v>176</v>
      </c>
      <c r="AB39" s="49">
        <v>133</v>
      </c>
      <c r="AC39" s="49"/>
      <c r="AD39" s="49"/>
      <c r="AE39" s="49">
        <v>151</v>
      </c>
      <c r="AF39" s="49">
        <v>182</v>
      </c>
      <c r="AG39" s="49">
        <v>115</v>
      </c>
      <c r="AH39" s="49">
        <v>150</v>
      </c>
      <c r="AI39" s="50">
        <f t="shared" si="0"/>
        <v>921</v>
      </c>
      <c r="AJ39" s="50">
        <f t="shared" si="1"/>
        <v>1604</v>
      </c>
      <c r="AK39" s="50">
        <f t="shared" si="2"/>
        <v>1259</v>
      </c>
      <c r="AL39" s="50">
        <f t="shared" si="3"/>
        <v>3784</v>
      </c>
      <c r="AM39" s="50">
        <f t="shared" si="4"/>
        <v>24</v>
      </c>
      <c r="AN39" s="51">
        <f t="shared" si="5"/>
        <v>157.66666666666666</v>
      </c>
    </row>
    <row r="40" spans="1:40" ht="12.75">
      <c r="A40" s="50">
        <v>36</v>
      </c>
      <c r="B40" s="49">
        <v>2760</v>
      </c>
      <c r="C40" s="49" t="s">
        <v>37</v>
      </c>
      <c r="D40" s="49" t="s">
        <v>31</v>
      </c>
      <c r="E40" s="49"/>
      <c r="F40" s="49"/>
      <c r="G40" s="49">
        <v>151</v>
      </c>
      <c r="H40" s="49">
        <v>127</v>
      </c>
      <c r="I40" s="49">
        <v>128</v>
      </c>
      <c r="J40" s="49">
        <v>140</v>
      </c>
      <c r="K40" s="49">
        <v>182</v>
      </c>
      <c r="L40" s="49">
        <v>113</v>
      </c>
      <c r="M40" s="49">
        <v>161</v>
      </c>
      <c r="N40" s="49">
        <v>173</v>
      </c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>
        <v>141</v>
      </c>
      <c r="Z40" s="49">
        <v>162</v>
      </c>
      <c r="AA40" s="49">
        <v>182</v>
      </c>
      <c r="AB40" s="49">
        <v>167</v>
      </c>
      <c r="AC40" s="49">
        <v>167</v>
      </c>
      <c r="AD40" s="49">
        <v>149</v>
      </c>
      <c r="AE40" s="49">
        <v>138</v>
      </c>
      <c r="AF40" s="49">
        <v>145</v>
      </c>
      <c r="AG40" s="49">
        <v>180</v>
      </c>
      <c r="AH40" s="49">
        <v>185</v>
      </c>
      <c r="AI40" s="50">
        <f t="shared" si="0"/>
        <v>1175</v>
      </c>
      <c r="AJ40" s="50">
        <f t="shared" si="1"/>
        <v>0</v>
      </c>
      <c r="AK40" s="50">
        <f t="shared" si="2"/>
        <v>1616</v>
      </c>
      <c r="AL40" s="50">
        <f t="shared" si="3"/>
        <v>2791</v>
      </c>
      <c r="AM40" s="50">
        <f t="shared" si="4"/>
        <v>18</v>
      </c>
      <c r="AN40" s="51">
        <f t="shared" si="5"/>
        <v>155.05555555555554</v>
      </c>
    </row>
    <row r="41" spans="1:40" ht="12.75">
      <c r="A41" s="50">
        <v>37</v>
      </c>
      <c r="B41" s="49">
        <v>30365</v>
      </c>
      <c r="C41" s="49" t="s">
        <v>51</v>
      </c>
      <c r="D41" s="49" t="s">
        <v>33</v>
      </c>
      <c r="E41" s="49"/>
      <c r="F41" s="49"/>
      <c r="G41" s="49">
        <v>161</v>
      </c>
      <c r="H41" s="49">
        <v>145</v>
      </c>
      <c r="I41" s="49">
        <v>157</v>
      </c>
      <c r="J41" s="49">
        <v>171</v>
      </c>
      <c r="K41" s="49">
        <v>123</v>
      </c>
      <c r="L41" s="49">
        <v>139</v>
      </c>
      <c r="M41" s="49">
        <v>118</v>
      </c>
      <c r="N41" s="49">
        <v>180</v>
      </c>
      <c r="O41" s="49">
        <v>151</v>
      </c>
      <c r="P41" s="49">
        <v>158</v>
      </c>
      <c r="Q41" s="49">
        <v>141</v>
      </c>
      <c r="R41" s="49">
        <v>117</v>
      </c>
      <c r="S41" s="49">
        <v>186</v>
      </c>
      <c r="T41" s="49">
        <v>187</v>
      </c>
      <c r="U41" s="49">
        <v>169</v>
      </c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50">
        <f t="shared" si="0"/>
        <v>1194</v>
      </c>
      <c r="AJ41" s="50">
        <f t="shared" si="1"/>
        <v>1109</v>
      </c>
      <c r="AK41" s="50">
        <f t="shared" si="2"/>
        <v>0</v>
      </c>
      <c r="AL41" s="50">
        <f>SUM(AI41:AK41)</f>
        <v>2303</v>
      </c>
      <c r="AM41" s="50">
        <f t="shared" si="4"/>
        <v>15</v>
      </c>
      <c r="AN41" s="51">
        <f t="shared" si="5"/>
        <v>153.53333333333333</v>
      </c>
    </row>
    <row r="42" spans="1:40" ht="12.75">
      <c r="A42" s="50">
        <v>38</v>
      </c>
      <c r="B42" s="49">
        <v>15729</v>
      </c>
      <c r="C42" s="49" t="s">
        <v>39</v>
      </c>
      <c r="D42" s="49" t="s">
        <v>31</v>
      </c>
      <c r="E42" s="49">
        <v>129</v>
      </c>
      <c r="F42" s="49">
        <v>158</v>
      </c>
      <c r="G42" s="49">
        <v>128</v>
      </c>
      <c r="H42" s="49">
        <v>157</v>
      </c>
      <c r="I42" s="49">
        <v>156</v>
      </c>
      <c r="J42" s="49">
        <v>138</v>
      </c>
      <c r="K42" s="49">
        <v>188</v>
      </c>
      <c r="L42" s="49">
        <v>112</v>
      </c>
      <c r="M42" s="49"/>
      <c r="N42" s="49"/>
      <c r="O42" s="49">
        <v>131</v>
      </c>
      <c r="P42" s="49">
        <v>137</v>
      </c>
      <c r="Q42" s="49"/>
      <c r="R42" s="49"/>
      <c r="S42" s="49">
        <v>155</v>
      </c>
      <c r="T42" s="49">
        <v>170</v>
      </c>
      <c r="U42" s="49">
        <v>152</v>
      </c>
      <c r="V42" s="49">
        <v>137</v>
      </c>
      <c r="W42" s="49"/>
      <c r="X42" s="49"/>
      <c r="Y42" s="49">
        <v>131</v>
      </c>
      <c r="Z42" s="49">
        <v>167</v>
      </c>
      <c r="AA42" s="49">
        <v>176</v>
      </c>
      <c r="AB42" s="49">
        <v>126</v>
      </c>
      <c r="AC42" s="49">
        <v>172</v>
      </c>
      <c r="AD42" s="49">
        <v>149</v>
      </c>
      <c r="AE42" s="49">
        <v>128</v>
      </c>
      <c r="AF42" s="49">
        <v>142</v>
      </c>
      <c r="AG42" s="49">
        <v>156</v>
      </c>
      <c r="AH42" s="49">
        <v>196</v>
      </c>
      <c r="AI42" s="50">
        <f t="shared" si="0"/>
        <v>1166</v>
      </c>
      <c r="AJ42" s="50">
        <f t="shared" si="1"/>
        <v>882</v>
      </c>
      <c r="AK42" s="50">
        <f t="shared" si="2"/>
        <v>1543</v>
      </c>
      <c r="AL42" s="50">
        <f t="shared" si="3"/>
        <v>3591</v>
      </c>
      <c r="AM42" s="50">
        <f t="shared" si="4"/>
        <v>24</v>
      </c>
      <c r="AN42" s="51">
        <f t="shared" si="5"/>
        <v>149.625</v>
      </c>
    </row>
    <row r="43" spans="1:40" ht="12.75">
      <c r="A43" s="50">
        <v>39</v>
      </c>
      <c r="B43" s="49">
        <v>14883</v>
      </c>
      <c r="C43" s="49" t="s">
        <v>74</v>
      </c>
      <c r="D43" s="49" t="s">
        <v>33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>
        <v>127</v>
      </c>
      <c r="AB43" s="49">
        <v>146</v>
      </c>
      <c r="AC43" s="49">
        <v>133</v>
      </c>
      <c r="AD43" s="49">
        <v>142</v>
      </c>
      <c r="AE43" s="49">
        <v>174</v>
      </c>
      <c r="AF43" s="49">
        <v>110</v>
      </c>
      <c r="AG43" s="49">
        <v>125</v>
      </c>
      <c r="AH43" s="49">
        <v>148</v>
      </c>
      <c r="AI43" s="50">
        <f t="shared" si="0"/>
        <v>0</v>
      </c>
      <c r="AJ43" s="50">
        <f t="shared" si="1"/>
        <v>0</v>
      </c>
      <c r="AK43" s="50">
        <f t="shared" si="2"/>
        <v>1105</v>
      </c>
      <c r="AL43" s="50">
        <f t="shared" si="3"/>
        <v>1105</v>
      </c>
      <c r="AM43" s="50">
        <f t="shared" si="4"/>
        <v>8</v>
      </c>
      <c r="AN43" s="51">
        <f t="shared" si="5"/>
        <v>138.125</v>
      </c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35:40" ht="12.75">
      <c r="AI68" s="2"/>
      <c r="AJ68" s="2"/>
      <c r="AK68" s="2"/>
      <c r="AL68" s="2"/>
      <c r="AM68" s="2"/>
      <c r="AN68" s="3"/>
    </row>
    <row r="69" spans="35:40" ht="12.75">
      <c r="AI69" s="2"/>
      <c r="AJ69" s="2"/>
      <c r="AK69" s="2"/>
      <c r="AL69" s="2"/>
      <c r="AM69" s="2"/>
      <c r="AN69" s="3"/>
    </row>
    <row r="70" spans="1:40" ht="12.75">
      <c r="A70" s="53"/>
      <c r="B70" s="7"/>
      <c r="AI70" s="2"/>
      <c r="AJ70" s="2"/>
      <c r="AK70" s="2"/>
      <c r="AL70" s="2"/>
      <c r="AM70" s="2"/>
      <c r="AN70" s="3"/>
    </row>
    <row r="71" spans="1:40" ht="12.75">
      <c r="A71" s="53"/>
      <c r="B71" s="7"/>
      <c r="AI71" s="2"/>
      <c r="AJ71" s="2"/>
      <c r="AK71" s="2"/>
      <c r="AL71" s="2"/>
      <c r="AM71" s="2"/>
      <c r="AN71" s="3"/>
    </row>
    <row r="72" spans="1:40" ht="12.75">
      <c r="A72" s="53"/>
      <c r="B72" s="7"/>
      <c r="AI72" s="2"/>
      <c r="AJ72" s="2"/>
      <c r="AK72" s="2"/>
      <c r="AL72" s="2"/>
      <c r="AM72" s="2"/>
      <c r="AN72" s="3"/>
    </row>
    <row r="73" spans="1:40" ht="12.75">
      <c r="A73" s="53"/>
      <c r="B73" s="7"/>
      <c r="AI73" s="2"/>
      <c r="AJ73" s="2"/>
      <c r="AK73" s="2"/>
      <c r="AL73" s="2"/>
      <c r="AM73" s="2"/>
      <c r="AN73" s="3"/>
    </row>
    <row r="74" spans="1:40" ht="12.75">
      <c r="A74" s="53"/>
      <c r="B74" s="7"/>
      <c r="AI74" s="2"/>
      <c r="AJ74" s="2"/>
      <c r="AK74" s="2"/>
      <c r="AL74" s="2"/>
      <c r="AM74" s="2"/>
      <c r="AN74" s="3"/>
    </row>
    <row r="75" spans="1:40" ht="12.75">
      <c r="A75" s="53"/>
      <c r="B75" s="7"/>
      <c r="AI75" s="2"/>
      <c r="AJ75" s="2"/>
      <c r="AK75" s="2"/>
      <c r="AL75" s="2"/>
      <c r="AM75" s="2"/>
      <c r="AN75" s="3"/>
    </row>
    <row r="76" spans="1:40" ht="12.75">
      <c r="A76" s="53"/>
      <c r="B76" s="7"/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40" ht="12.75">
      <c r="AI78" s="2"/>
      <c r="AJ78" s="2"/>
      <c r="AK78" s="2"/>
      <c r="AL78" s="2"/>
      <c r="AM78" s="2"/>
      <c r="AN78" s="3"/>
    </row>
    <row r="79" spans="35:40" ht="12.75">
      <c r="AI79" s="2"/>
      <c r="AJ79" s="2"/>
      <c r="AK79" s="2"/>
      <c r="AL79" s="2"/>
      <c r="AM79" s="2"/>
      <c r="AN79" s="3"/>
    </row>
    <row r="80" spans="35:40" ht="12.75">
      <c r="AI80" s="2"/>
      <c r="AJ80" s="2"/>
      <c r="AK80" s="2"/>
      <c r="AL80" s="2"/>
      <c r="AM80" s="2"/>
      <c r="AN80" s="3"/>
    </row>
    <row r="81" spans="35:39" ht="12.75">
      <c r="AI81" s="2"/>
      <c r="AJ81" s="2"/>
      <c r="AK81" s="2"/>
      <c r="AL81" s="2"/>
      <c r="AM81" s="2"/>
    </row>
    <row r="82" ht="12.75">
      <c r="AM82" s="2"/>
    </row>
    <row r="83" ht="12.75">
      <c r="AM83" s="2"/>
    </row>
    <row r="84" ht="12.75">
      <c r="AM84" s="2"/>
    </row>
  </sheetData>
  <printOptions/>
  <pageMargins left="0.3937007874015748" right="0.1968503937007874" top="1.7716535433070868" bottom="0.7874015748031497" header="0" footer="0"/>
  <pageSetup fitToHeight="1" fitToWidth="1" horizontalDpi="240" verticalDpi="240" orientation="portrait" paperSize="9" r:id="rId1"/>
  <headerFooter alignWithMargins="0">
    <oddHeader>&amp;C&amp;"Arial,Negrita"&amp;16
LLIGA CATALANA DE BOWLING 2006-2007
2a DIVISIÓ MASCULINA -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2007-05-30T10:40:32Z</cp:lastPrinted>
  <dcterms:created xsi:type="dcterms:W3CDTF">1999-10-03T14:06:37Z</dcterms:created>
  <dcterms:modified xsi:type="dcterms:W3CDTF">2007-06-07T09:46:44Z</dcterms:modified>
  <cp:category/>
  <cp:version/>
  <cp:contentType/>
  <cp:contentStatus/>
</cp:coreProperties>
</file>